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20880" windowHeight="9885"/>
  </bookViews>
  <sheets>
    <sheet name="PLANILHA" sheetId="3" r:id="rId1"/>
    <sheet name="CRONOGRAMA" sheetId="6" r:id="rId2"/>
  </sheets>
  <definedNames>
    <definedName name="_xlnm.Print_Area" localSheetId="1">CRONOGRAMA!$A$1:$P$28</definedName>
    <definedName name="_xlnm.Print_Area" localSheetId="0">PLANILHA!$A$1:$H$74</definedName>
    <definedName name="_xlnm.Print_Titles" localSheetId="0">PLANILHA!$1:$7</definedName>
  </definedNames>
  <calcPr calcId="124519"/>
</workbook>
</file>

<file path=xl/calcChain.xml><?xml version="1.0" encoding="utf-8"?>
<calcChain xmlns="http://schemas.openxmlformats.org/spreadsheetml/2006/main">
  <c r="G58" i="3"/>
  <c r="G43" l="1"/>
  <c r="G32"/>
  <c r="I6" i="6"/>
  <c r="H6"/>
  <c r="I12"/>
  <c r="H12"/>
  <c r="I9"/>
  <c r="J9"/>
  <c r="K9"/>
  <c r="L9"/>
  <c r="M9"/>
  <c r="N9"/>
  <c r="O9"/>
  <c r="H9"/>
  <c r="G61" i="3" l="1"/>
  <c r="G62"/>
  <c r="I15" i="6"/>
  <c r="J15"/>
  <c r="K15"/>
  <c r="L15"/>
  <c r="M15"/>
  <c r="N15"/>
  <c r="O15"/>
  <c r="H15"/>
  <c r="M18"/>
  <c r="L18"/>
  <c r="H32" i="3" l="1"/>
  <c r="G70"/>
  <c r="G57" l="1"/>
  <c r="G11"/>
  <c r="G72"/>
  <c r="G13"/>
  <c r="G27"/>
  <c r="H57" l="1"/>
  <c r="H11"/>
  <c r="H72"/>
  <c r="O18" i="6"/>
  <c r="N18"/>
  <c r="C2" l="1"/>
  <c r="B17"/>
  <c r="A17"/>
  <c r="B14"/>
  <c r="A14"/>
  <c r="B11"/>
  <c r="A11"/>
  <c r="B8"/>
  <c r="A8"/>
  <c r="B5"/>
  <c r="A5"/>
  <c r="H13" i="3" l="1"/>
  <c r="P6" i="6"/>
  <c r="P15"/>
  <c r="P9"/>
  <c r="P12"/>
  <c r="P18"/>
  <c r="G69" i="3" l="1"/>
  <c r="G71"/>
  <c r="G25"/>
  <c r="G26"/>
  <c r="G28"/>
  <c r="G24"/>
  <c r="G29"/>
  <c r="G30"/>
  <c r="G31"/>
  <c r="G33"/>
  <c r="G34"/>
  <c r="G35"/>
  <c r="G36"/>
  <c r="G51"/>
  <c r="G56"/>
  <c r="G50"/>
  <c r="H26" l="1"/>
  <c r="H70"/>
  <c r="H71"/>
  <c r="H69"/>
  <c r="H25"/>
  <c r="G68"/>
  <c r="H62" l="1"/>
  <c r="H28" l="1"/>
  <c r="H27"/>
  <c r="H51"/>
  <c r="H61"/>
  <c r="H60" s="1"/>
  <c r="H24"/>
  <c r="H58" l="1"/>
  <c r="H68" l="1"/>
  <c r="H67" s="1"/>
  <c r="G65"/>
  <c r="G55"/>
  <c r="G54"/>
  <c r="G40"/>
  <c r="C19" i="6" l="1"/>
  <c r="G49" i="3"/>
  <c r="G48"/>
  <c r="G46"/>
  <c r="G47"/>
  <c r="G44"/>
  <c r="G45"/>
  <c r="G14"/>
  <c r="G19"/>
  <c r="H19" s="1"/>
  <c r="G18"/>
  <c r="H18" s="1"/>
  <c r="G17"/>
  <c r="H17" s="1"/>
  <c r="G12"/>
  <c r="G10"/>
  <c r="G9"/>
  <c r="G23"/>
  <c r="G22"/>
  <c r="H16" l="1"/>
  <c r="L19" i="6"/>
  <c r="M19"/>
  <c r="N19"/>
  <c r="O19"/>
  <c r="H34" i="3"/>
  <c r="H33"/>
  <c r="H9"/>
  <c r="H12"/>
  <c r="H10"/>
  <c r="P19" i="6" l="1"/>
  <c r="C10"/>
  <c r="F10" s="1"/>
  <c r="H50" i="3"/>
  <c r="H31"/>
  <c r="H44"/>
  <c r="H48"/>
  <c r="H47"/>
  <c r="K10" i="6" l="1"/>
  <c r="G10"/>
  <c r="I10"/>
  <c r="J10"/>
  <c r="M10"/>
  <c r="H10"/>
  <c r="N10"/>
  <c r="O10"/>
  <c r="L10"/>
  <c r="H65" i="3"/>
  <c r="H64" s="1"/>
  <c r="H14"/>
  <c r="H8" s="1"/>
  <c r="H49"/>
  <c r="H40"/>
  <c r="H39" s="1"/>
  <c r="H23"/>
  <c r="H43" l="1"/>
  <c r="C7" i="6"/>
  <c r="P10"/>
  <c r="H22" i="3"/>
  <c r="H54"/>
  <c r="I7" i="6" l="1"/>
  <c r="H7"/>
  <c r="F7"/>
  <c r="G7"/>
  <c r="H55" i="3"/>
  <c r="H56"/>
  <c r="H29"/>
  <c r="H45"/>
  <c r="H53" l="1"/>
  <c r="P7" i="6"/>
  <c r="H30" i="3"/>
  <c r="H46" l="1"/>
  <c r="H35"/>
  <c r="H42" l="1"/>
  <c r="H38" s="1"/>
  <c r="H36"/>
  <c r="H21" s="1"/>
  <c r="H74" l="1"/>
  <c r="C16" i="6"/>
  <c r="C13"/>
  <c r="F13" s="1"/>
  <c r="I16" l="1"/>
  <c r="K16"/>
  <c r="K20" s="1"/>
  <c r="O16"/>
  <c r="O20" s="1"/>
  <c r="N16"/>
  <c r="N20" s="1"/>
  <c r="H16"/>
  <c r="M16"/>
  <c r="M20" s="1"/>
  <c r="J16"/>
  <c r="J20" s="1"/>
  <c r="L16"/>
  <c r="L20" s="1"/>
  <c r="M24" s="1"/>
  <c r="G13"/>
  <c r="G20" s="1"/>
  <c r="F20"/>
  <c r="I13"/>
  <c r="I20" s="1"/>
  <c r="H13"/>
  <c r="E20"/>
  <c r="C12" s="1"/>
  <c r="O24" l="1"/>
  <c r="K24"/>
  <c r="P16"/>
  <c r="G24"/>
  <c r="P13"/>
  <c r="H20"/>
  <c r="P20" s="1"/>
  <c r="G22"/>
  <c r="C9"/>
  <c r="C18"/>
  <c r="C6"/>
  <c r="C15"/>
  <c r="M22"/>
  <c r="K22"/>
  <c r="O22"/>
  <c r="G26" l="1"/>
  <c r="I22"/>
  <c r="P22" s="1"/>
  <c r="I24"/>
  <c r="P24" s="1"/>
  <c r="G28"/>
  <c r="I28" l="1"/>
  <c r="K28" s="1"/>
  <c r="M28" s="1"/>
  <c r="O28" s="1"/>
  <c r="P28" s="1"/>
  <c r="I26"/>
  <c r="K26" s="1"/>
  <c r="M26" s="1"/>
  <c r="O26" s="1"/>
  <c r="P26" s="1"/>
</calcChain>
</file>

<file path=xl/sharedStrings.xml><?xml version="1.0" encoding="utf-8"?>
<sst xmlns="http://schemas.openxmlformats.org/spreadsheetml/2006/main" count="252" uniqueCount="168">
  <si>
    <t>unid</t>
  </si>
  <si>
    <t>m²</t>
  </si>
  <si>
    <t>m³</t>
  </si>
  <si>
    <t>txkm</t>
  </si>
  <si>
    <t>m</t>
  </si>
  <si>
    <t>QTD</t>
  </si>
  <si>
    <t>UNID</t>
  </si>
  <si>
    <t>PREFEITURA DE JUIZ DE FORA</t>
  </si>
  <si>
    <t>SECRETARIA DE OBRAS</t>
  </si>
  <si>
    <t>SUBSECRETARIA DE COORDENAÇÃO E PROJETO</t>
  </si>
  <si>
    <t>LOCAL: Juiz de Fora/MG</t>
  </si>
  <si>
    <t>ITEM</t>
  </si>
  <si>
    <t>DESCRIÇÃO</t>
  </si>
  <si>
    <t>1</t>
  </si>
  <si>
    <t>SERVIÇOS PRELIMINARES</t>
  </si>
  <si>
    <t>ADMINISTRAÇÃO LOCAL</t>
  </si>
  <si>
    <t>DEMOLIÇÕES E RETIRADAS</t>
  </si>
  <si>
    <t>3.1</t>
  </si>
  <si>
    <t>73899/001</t>
  </si>
  <si>
    <t>Retirada de meio fio com empilhamento sem remoção</t>
  </si>
  <si>
    <t>3.2</t>
  </si>
  <si>
    <t>3.3</t>
  </si>
  <si>
    <t>3.4</t>
  </si>
  <si>
    <t>3.5</t>
  </si>
  <si>
    <t>3.6</t>
  </si>
  <si>
    <t>74255/003</t>
  </si>
  <si>
    <t>1.1</t>
  </si>
  <si>
    <t>74209/001</t>
  </si>
  <si>
    <t>1.2</t>
  </si>
  <si>
    <t>74210/001</t>
  </si>
  <si>
    <t>1.3</t>
  </si>
  <si>
    <t>2.1</t>
  </si>
  <si>
    <t>h</t>
  </si>
  <si>
    <t>2.2</t>
  </si>
  <si>
    <t>2.3</t>
  </si>
  <si>
    <t>3.7</t>
  </si>
  <si>
    <t>3.8</t>
  </si>
  <si>
    <t>3.9</t>
  </si>
  <si>
    <t>3.10</t>
  </si>
  <si>
    <t>3.12</t>
  </si>
  <si>
    <t>3.13</t>
  </si>
  <si>
    <t>3.14</t>
  </si>
  <si>
    <t>1.4</t>
  </si>
  <si>
    <t>4.4</t>
  </si>
  <si>
    <t>REVESTIMENTO DE PISO</t>
  </si>
  <si>
    <t>73922/001</t>
  </si>
  <si>
    <t>74223/001</t>
  </si>
  <si>
    <t>MOBILIÁRIO URBANO</t>
  </si>
  <si>
    <t>74138/002</t>
  </si>
  <si>
    <t>4.1</t>
  </si>
  <si>
    <t>ALVENARIA</t>
  </si>
  <si>
    <t>4.1.1</t>
  </si>
  <si>
    <t>4.5</t>
  </si>
  <si>
    <t>REVESTIMENTO DE PAREDE</t>
  </si>
  <si>
    <t>4.5.1</t>
  </si>
  <si>
    <t>PAISAGISMO</t>
  </si>
  <si>
    <t>PREÇO UNIT COM LDI</t>
  </si>
  <si>
    <t>PREÇO TOTAL COM LDI</t>
  </si>
  <si>
    <t>PREÇO UNIT SEM LDI</t>
  </si>
  <si>
    <t>4.4.1</t>
  </si>
  <si>
    <t>4.4.2</t>
  </si>
  <si>
    <t>Demolição de piso cimentado</t>
  </si>
  <si>
    <t>SERVIÇOS COMPLEMENTARES</t>
  </si>
  <si>
    <t>Pintura de piso para sinalização da rampa de acessibilidade</t>
  </si>
  <si>
    <t>4.2</t>
  </si>
  <si>
    <t>3.11</t>
  </si>
  <si>
    <t>4.2.1</t>
  </si>
  <si>
    <t>4.2.2</t>
  </si>
  <si>
    <t>4.2.3</t>
  </si>
  <si>
    <t>4.2.4</t>
  </si>
  <si>
    <t>4.2.6</t>
  </si>
  <si>
    <t>4.2.7</t>
  </si>
  <si>
    <t>4.2.8</t>
  </si>
  <si>
    <t>4.2.9</t>
  </si>
  <si>
    <t>4.3</t>
  </si>
  <si>
    <t>4.3.1</t>
  </si>
  <si>
    <t>4.3.2</t>
  </si>
  <si>
    <t>5.1</t>
  </si>
  <si>
    <t>5.2</t>
  </si>
  <si>
    <t>4.3.3</t>
  </si>
  <si>
    <t>5.3</t>
  </si>
  <si>
    <t>73801/001</t>
  </si>
  <si>
    <t>74077/003</t>
  </si>
  <si>
    <t>Locação de obra para canteiros novos</t>
  </si>
  <si>
    <t>73957/001</t>
  </si>
  <si>
    <t>CRONOGRAMA  FÍSICO-FINANCEIRO</t>
  </si>
  <si>
    <t>Serviços</t>
  </si>
  <si>
    <t>Total (R$)</t>
  </si>
  <si>
    <t>Finan</t>
  </si>
  <si>
    <t>1º Mês</t>
  </si>
  <si>
    <t>2º Mês</t>
  </si>
  <si>
    <t>3º Mês</t>
  </si>
  <si>
    <t>4º Mês</t>
  </si>
  <si>
    <t>5º Mês</t>
  </si>
  <si>
    <t>Totais</t>
  </si>
  <si>
    <t>Início</t>
  </si>
  <si>
    <t>1ª Quinzena</t>
  </si>
  <si>
    <t>2ª Quinzena</t>
  </si>
  <si>
    <t>Físico</t>
  </si>
  <si>
    <t>%</t>
  </si>
  <si>
    <t>R$</t>
  </si>
  <si>
    <t>TOTAL  QUINZENAL- R$</t>
  </si>
  <si>
    <t>PERCENTUAL MENSAL - %</t>
  </si>
  <si>
    <t>TOTAL MENSAL - R$</t>
  </si>
  <si>
    <t>TOTAL MENSAL ACUMULADO - R$</t>
  </si>
  <si>
    <t>PERCENTUAL MENSAL ACUMULADO - %</t>
  </si>
  <si>
    <t>OBRA: Reforma do Parque Halfeld</t>
  </si>
  <si>
    <t>ARQUITETURA, ELEMENTOS DE URBANISMO E PAISAGISMO</t>
  </si>
  <si>
    <t>Remoção de grades metálicas do piso, com transporte até 100m</t>
  </si>
  <si>
    <t>CPU</t>
  </si>
  <si>
    <t>Remoção de bancos de madeira com transporte até 100m</t>
  </si>
  <si>
    <t>Remoção de mastros de bandeiras com transporte até 100m</t>
  </si>
  <si>
    <t>Realocação de poste de iluminação pública, inclusive remoção do local instalado</t>
  </si>
  <si>
    <t>1.5</t>
  </si>
  <si>
    <t>74221/001</t>
  </si>
  <si>
    <t>Sinalização de trânsito noturna próxima ao meios fios e calçadas a reformar</t>
  </si>
  <si>
    <t>Isolamento com tela de polietileno # 5mm, h=1,20m e estrutura de madeira pontaletada para os trechos dos canteiros e meios fios a reformar</t>
  </si>
  <si>
    <t>Fornecimento e fixação de placa de inauguração de alumínio 60x40cm</t>
  </si>
  <si>
    <t>5.4</t>
  </si>
  <si>
    <t>Fornecimento e instalação de placa de obra em chapa galvanizada, inclusive suporte</t>
  </si>
  <si>
    <t>Fornecimento e montagem de barracão de obra para depósito de materiais</t>
  </si>
  <si>
    <t>Aluguel de container para escritório de obras</t>
  </si>
  <si>
    <t>1.6</t>
  </si>
  <si>
    <t>mês</t>
  </si>
  <si>
    <t>73847/001</t>
  </si>
  <si>
    <t>Remoção manual de piso intertravado com empilhamento</t>
  </si>
  <si>
    <t>Remoção manual de piso em paralelepípedo</t>
  </si>
  <si>
    <t>Demolição manual de asssentos de bancos de concreto e mesas de jogos</t>
  </si>
  <si>
    <t>Remoção manual de passeio em pedra portuguesa, para reaproveitamento</t>
  </si>
  <si>
    <t>Carga manual de material destinado a bora fora em caminhão/caçamba</t>
  </si>
  <si>
    <t>Transporte de material destinado a bora fora, DMT=25km</t>
  </si>
  <si>
    <t>Fornecimento e assentamento de alvenaria de vedação em tiljolo cerâmico vazado 9x19x19cm, e=9cm, para canteiros novos</t>
  </si>
  <si>
    <t>Execução de rampa de acessibilidade em piso cimentado esp. média=3,5cm</t>
  </si>
  <si>
    <t>Recolocação de piso de pedra portuguesa reaproveitada, assentado com argamassa 1:5 (cimento e saibro) rejuntado com cimento comum</t>
  </si>
  <si>
    <t>Fornecimento e instalação de meio fio de concreto pré-moldado, dimensões 12x15x30x100cm (face superior x face inferior x altura x comprimento), rejuntado c/ argamassa 1:4 (cimento e areia), incluindo escavação e reaterro</t>
  </si>
  <si>
    <t>Execução de tampa de concreto armado e=5cm sobre canaleta em substituição a grades metálicas no piso</t>
  </si>
  <si>
    <t>4.3.4</t>
  </si>
  <si>
    <t>Realocação de refletor de piso reaproveitado, com fornecimento de lâmpada de vapor metálico 400W e reator</t>
  </si>
  <si>
    <t>Aterro mecanizado compactado com empréstimo de areia para trechos de calçada a elevar</t>
  </si>
  <si>
    <t>Demolição de alvenaria de tijolos maciços dos apoios dos bancos sem reaproveitamento</t>
  </si>
  <si>
    <t>PLANILHA ORÇAMENTÁRIA</t>
  </si>
  <si>
    <t>4.2.5</t>
  </si>
  <si>
    <t>5.5</t>
  </si>
  <si>
    <t>Realocação de mastros existentes (Elevação e fixação)</t>
  </si>
  <si>
    <t>Encarregado com encargos (180h/mês)</t>
  </si>
  <si>
    <t>Vigia noturno com encargos (180h/mês)</t>
  </si>
  <si>
    <t>Engenheiro de obra com encargos (40h/mês)</t>
  </si>
  <si>
    <t>Fornecimento e fixação de banco de 1 lugar em pré-fabricado de concreto, s/ encosto, para mesa de jogos, conforme projeto</t>
  </si>
  <si>
    <t>Fornecimento e fixação de mesa de jogos pré-fabricada de concreto, conforme projeto</t>
  </si>
  <si>
    <t>Execução de baldrame, seção 20x20cm, em concreto usinado bombeado fck=20mpa, inclusive lançamento e adensamento - para canteiros novos, conforme projeto</t>
  </si>
  <si>
    <t>Fornecimento e plantio de grama esmeralda nos canteiros novos</t>
  </si>
  <si>
    <t>73764/003</t>
  </si>
  <si>
    <t>VALOR TOTAL COM LDI = 25%</t>
  </si>
  <si>
    <t>Fornecimento e assentamento de piso intertravado e=10cm, inclusive colchão de pó de pedra, para nova via de acesso a taxi e em frente a Câmara dos vereadores</t>
  </si>
  <si>
    <r>
      <t xml:space="preserve">Fornecimento e execução de piso em fulget na cor cinza aplicado, granulometria 0 e 1, </t>
    </r>
    <r>
      <rPr>
        <u/>
        <sz val="11"/>
        <color theme="1"/>
        <rFont val="Arial"/>
        <family val="2"/>
      </rPr>
      <t>e=12mm</t>
    </r>
    <r>
      <rPr>
        <sz val="11"/>
        <color theme="1"/>
        <rFont val="Arial"/>
        <family val="2"/>
      </rPr>
      <t>, inclusive contrapiso e=2cm e juntas de dilatação</t>
    </r>
  </si>
  <si>
    <t>SINAPI 02/2015 SETOP 12/2014</t>
  </si>
  <si>
    <t>Carga manual de rochas existentes nos 16 canteiros a reformar/ampliar (em frente à Av. Rio Branco e em frente a Rua Santo Antônio)</t>
  </si>
  <si>
    <t>Execução de chapisco 1:3 nas 2 faces dos canteiros novos</t>
  </si>
  <si>
    <t>Execução de emboço/massa única 1:2:8 (cimento, cal e areia média), e=2cm, nas 2 faces dos canteiros novos</t>
  </si>
  <si>
    <t>Fornecimento e execução de revestimento em pedra miracema na face externa dos canteiros novos</t>
  </si>
  <si>
    <t>Chapim de concreto aparente, fundido no local, sobre alvenaria dos canteiros novos</t>
  </si>
  <si>
    <t>73806/001</t>
  </si>
  <si>
    <t>Limpeza do piso de pedra portuguesa com jato de alta pressão de ar e água</t>
  </si>
  <si>
    <t>4.3.5</t>
  </si>
  <si>
    <t>Impermeabilização com emulsão asfáltica na face interna dos canteiros novos</t>
  </si>
  <si>
    <t>Fornecimento e assentamento de piso podotátil direcional e de alerta 40x40cm</t>
  </si>
  <si>
    <r>
      <t>Escavação de terra para execução de base/sub-base da nova via de taxi e=30cm</t>
    </r>
    <r>
      <rPr>
        <sz val="11"/>
        <color rgb="FFFF0000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(não haverá nova via de táxi)</t>
    </r>
  </si>
  <si>
    <t>DATA: 24/04/2015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</si>
</sst>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mmm\-yy"/>
    <numFmt numFmtId="166" formatCode="_(* #,##0.00_);_(* \(#,##0.00\);_(* \-??_);_(@_)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b/>
      <i/>
      <sz val="11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u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indexed="8"/>
      </right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thin">
        <color auto="1"/>
      </top>
      <bottom/>
      <diagonal/>
    </border>
    <border>
      <left style="hair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indexed="8"/>
      </right>
      <top/>
      <bottom/>
      <diagonal/>
    </border>
    <border>
      <left style="hair">
        <color indexed="8"/>
      </left>
      <right style="thin">
        <color auto="1"/>
      </right>
      <top/>
      <bottom/>
      <diagonal/>
    </border>
    <border>
      <left/>
      <right/>
      <top/>
      <bottom style="thick">
        <color indexed="49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8"/>
      </top>
      <bottom/>
      <diagonal/>
    </border>
  </borders>
  <cellStyleXfs count="7">
    <xf numFmtId="0" fontId="0" fillId="0" borderId="0"/>
    <xf numFmtId="0" fontId="12" fillId="0" borderId="0"/>
    <xf numFmtId="166" fontId="12" fillId="0" borderId="0" applyFill="0" applyBorder="0" applyAlignment="0" applyProtection="0"/>
    <xf numFmtId="0" fontId="1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</cellStyleXfs>
  <cellXfs count="111">
    <xf numFmtId="0" fontId="0" fillId="0" borderId="0" xfId="0"/>
    <xf numFmtId="4" fontId="1" fillId="0" borderId="0" xfId="0" applyNumberFormat="1" applyFont="1"/>
    <xf numFmtId="0" fontId="0" fillId="0" borderId="0" xfId="0" applyAlignment="1">
      <alignment horizontal="center"/>
    </xf>
    <xf numFmtId="4" fontId="0" fillId="0" borderId="0" xfId="0" applyNumberFormat="1"/>
    <xf numFmtId="0" fontId="7" fillId="0" borderId="2" xfId="0" applyFont="1" applyBorder="1" applyAlignment="1">
      <alignment horizontal="justify" vertical="center"/>
    </xf>
    <xf numFmtId="4" fontId="10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justify" vertical="center"/>
    </xf>
    <xf numFmtId="4" fontId="4" fillId="0" borderId="2" xfId="0" applyNumberFormat="1" applyFont="1" applyFill="1" applyBorder="1" applyAlignment="1">
      <alignment vertical="center"/>
    </xf>
    <xf numFmtId="0" fontId="15" fillId="0" borderId="0" xfId="1" applyFont="1"/>
    <xf numFmtId="4" fontId="15" fillId="0" borderId="0" xfId="1" applyNumberFormat="1" applyFont="1"/>
    <xf numFmtId="0" fontId="12" fillId="0" borderId="0" xfId="1"/>
    <xf numFmtId="10" fontId="15" fillId="0" borderId="0" xfId="1" applyNumberFormat="1" applyFont="1"/>
    <xf numFmtId="10" fontId="0" fillId="0" borderId="0" xfId="0" applyNumberFormat="1"/>
    <xf numFmtId="0" fontId="7" fillId="0" borderId="4" xfId="0" applyFont="1" applyBorder="1" applyAlignment="1">
      <alignment horizontal="center" vertical="center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4" fontId="7" fillId="0" borderId="2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justify" vertical="center" wrapText="1"/>
    </xf>
    <xf numFmtId="4" fontId="7" fillId="0" borderId="2" xfId="0" applyNumberFormat="1" applyFont="1" applyFill="1" applyBorder="1" applyAlignment="1">
      <alignment vertical="center"/>
    </xf>
    <xf numFmtId="4" fontId="7" fillId="0" borderId="2" xfId="0" applyNumberFormat="1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/>
    </xf>
    <xf numFmtId="165" fontId="15" fillId="3" borderId="2" xfId="1" applyNumberFormat="1" applyFont="1" applyFill="1" applyBorder="1" applyAlignment="1">
      <alignment horizontal="center" vertical="center"/>
    </xf>
    <xf numFmtId="4" fontId="15" fillId="0" borderId="2" xfId="1" applyNumberFormat="1" applyFont="1" applyBorder="1"/>
    <xf numFmtId="0" fontId="15" fillId="0" borderId="2" xfId="1" applyFont="1" applyBorder="1" applyAlignment="1">
      <alignment horizontal="center"/>
    </xf>
    <xf numFmtId="0" fontId="15" fillId="4" borderId="2" xfId="1" applyFont="1" applyFill="1" applyBorder="1"/>
    <xf numFmtId="0" fontId="15" fillId="0" borderId="2" xfId="1" applyFont="1" applyFill="1" applyBorder="1"/>
    <xf numFmtId="0" fontId="15" fillId="0" borderId="2" xfId="1" applyFont="1" applyBorder="1"/>
    <xf numFmtId="10" fontId="15" fillId="0" borderId="2" xfId="1" applyNumberFormat="1" applyFont="1" applyBorder="1" applyAlignment="1">
      <alignment vertical="center"/>
    </xf>
    <xf numFmtId="0" fontId="15" fillId="0" borderId="2" xfId="1" applyFont="1" applyBorder="1" applyAlignment="1">
      <alignment horizontal="center" vertical="center"/>
    </xf>
    <xf numFmtId="10" fontId="16" fillId="0" borderId="2" xfId="1" applyNumberFormat="1" applyFont="1" applyFill="1" applyBorder="1" applyAlignment="1">
      <alignment horizontal="center" vertical="center"/>
    </xf>
    <xf numFmtId="10" fontId="15" fillId="0" borderId="2" xfId="1" applyNumberFormat="1" applyFont="1" applyFill="1" applyBorder="1" applyAlignment="1">
      <alignment horizontal="center" vertical="center"/>
    </xf>
    <xf numFmtId="40" fontId="15" fillId="0" borderId="2" xfId="1" applyNumberFormat="1" applyFont="1" applyBorder="1"/>
    <xf numFmtId="40" fontId="15" fillId="0" borderId="2" xfId="1" applyNumberFormat="1" applyFont="1" applyFill="1" applyBorder="1"/>
    <xf numFmtId="4" fontId="17" fillId="5" borderId="2" xfId="1" applyNumberFormat="1" applyFont="1" applyFill="1" applyBorder="1" applyAlignment="1">
      <alignment vertical="center"/>
    </xf>
    <xf numFmtId="40" fontId="6" fillId="0" borderId="2" xfId="1" applyNumberFormat="1" applyFont="1" applyFill="1" applyBorder="1" applyAlignment="1">
      <alignment horizontal="center"/>
    </xf>
    <xf numFmtId="166" fontId="15" fillId="0" borderId="2" xfId="2" applyFont="1" applyFill="1" applyBorder="1" applyAlignment="1" applyProtection="1"/>
    <xf numFmtId="10" fontId="15" fillId="0" borderId="2" xfId="1" applyNumberFormat="1" applyFont="1" applyFill="1" applyBorder="1" applyAlignment="1">
      <alignment vertical="center"/>
    </xf>
    <xf numFmtId="40" fontId="6" fillId="0" borderId="2" xfId="1" applyNumberFormat="1" applyFont="1" applyFill="1" applyBorder="1" applyAlignment="1">
      <alignment horizontal="center" vertical="center"/>
    </xf>
    <xf numFmtId="40" fontId="15" fillId="0" borderId="2" xfId="1" applyNumberFormat="1" applyFont="1" applyFill="1" applyBorder="1" applyAlignment="1">
      <alignment vertical="center"/>
    </xf>
    <xf numFmtId="10" fontId="15" fillId="2" borderId="2" xfId="1" applyNumberFormat="1" applyFont="1" applyFill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2" xfId="0" applyFont="1" applyFill="1" applyBorder="1" applyAlignment="1">
      <alignment horizontal="justify"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/>
    </xf>
    <xf numFmtId="4" fontId="4" fillId="0" borderId="2" xfId="0" applyNumberFormat="1" applyFont="1" applyFill="1" applyBorder="1" applyAlignment="1">
      <alignment horizontal="right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/>
    <xf numFmtId="0" fontId="23" fillId="0" borderId="0" xfId="0" applyFont="1" applyAlignment="1">
      <alignment horizontal="left" vertical="center"/>
    </xf>
    <xf numFmtId="4" fontId="0" fillId="0" borderId="0" xfId="0" applyNumberFormat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0" fontId="10" fillId="6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justify" vertical="center" wrapText="1"/>
    </xf>
    <xf numFmtId="0" fontId="7" fillId="6" borderId="2" xfId="0" applyFont="1" applyFill="1" applyBorder="1" applyAlignment="1">
      <alignment horizontal="center" vertical="center"/>
    </xf>
    <xf numFmtId="4" fontId="7" fillId="6" borderId="2" xfId="0" applyNumberFormat="1" applyFont="1" applyFill="1" applyBorder="1" applyAlignment="1">
      <alignment horizontal="right" vertical="center"/>
    </xf>
    <xf numFmtId="4" fontId="10" fillId="6" borderId="2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0" fontId="6" fillId="0" borderId="2" xfId="1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1" fontId="6" fillId="0" borderId="2" xfId="1" applyNumberFormat="1" applyFont="1" applyFill="1" applyBorder="1" applyAlignment="1" applyProtection="1">
      <alignment horizontal="center" vertical="center" wrapText="1"/>
    </xf>
    <xf numFmtId="1" fontId="6" fillId="0" borderId="2" xfId="1" applyNumberFormat="1" applyFont="1" applyFill="1" applyBorder="1" applyAlignment="1" applyProtection="1">
      <alignment horizontal="center" vertical="center"/>
    </xf>
    <xf numFmtId="40" fontId="6" fillId="0" borderId="2" xfId="1" applyNumberFormat="1" applyFont="1" applyBorder="1" applyAlignment="1">
      <alignment horizontal="center" vertical="center"/>
    </xf>
    <xf numFmtId="0" fontId="13" fillId="0" borderId="17" xfId="1" applyFont="1" applyFill="1" applyBorder="1" applyAlignment="1">
      <alignment horizontal="center"/>
    </xf>
    <xf numFmtId="0" fontId="13" fillId="0" borderId="18" xfId="1" applyFont="1" applyFill="1" applyBorder="1" applyAlignment="1">
      <alignment horizontal="center"/>
    </xf>
    <xf numFmtId="0" fontId="13" fillId="0" borderId="20" xfId="1" applyFont="1" applyFill="1" applyBorder="1" applyAlignment="1">
      <alignment horizontal="center"/>
    </xf>
    <xf numFmtId="0" fontId="13" fillId="0" borderId="15" xfId="1" applyFont="1" applyFill="1" applyBorder="1" applyAlignment="1">
      <alignment horizontal="center"/>
    </xf>
    <xf numFmtId="0" fontId="14" fillId="0" borderId="19" xfId="1" applyFont="1" applyFill="1" applyBorder="1" applyAlignment="1">
      <alignment horizontal="center"/>
    </xf>
    <xf numFmtId="0" fontId="14" fillId="0" borderId="5" xfId="1" applyFont="1" applyFill="1" applyBorder="1" applyAlignment="1">
      <alignment horizontal="center"/>
    </xf>
    <xf numFmtId="0" fontId="4" fillId="0" borderId="1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</cellXfs>
  <cellStyles count="7">
    <cellStyle name="Excel Built-in Normal" xfId="3"/>
    <cellStyle name="Normal" xfId="0" builtinId="0"/>
    <cellStyle name="Normal 2" xfId="1"/>
    <cellStyle name="Título 1 1" xfId="4"/>
    <cellStyle name="Título 1 1 1" xfId="5"/>
    <cellStyle name="Título 1 1 1 1" xfId="6"/>
    <cellStyle name="Vírgula 2" xfId="2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47623</xdr:colOff>
      <xdr:row>0</xdr:row>
      <xdr:rowOff>38100</xdr:rowOff>
    </xdr:from>
    <xdr:to>
      <xdr:col>1</xdr:col>
      <xdr:colOff>1038223</xdr:colOff>
      <xdr:row>2</xdr:row>
      <xdr:rowOff>96289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3" y="38100"/>
          <a:ext cx="1600200" cy="515389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74958</xdr:colOff>
      <xdr:row>0</xdr:row>
      <xdr:rowOff>62949</xdr:rowOff>
    </xdr:from>
    <xdr:to>
      <xdr:col>1</xdr:col>
      <xdr:colOff>1308652</xdr:colOff>
      <xdr:row>1</xdr:row>
      <xdr:rowOff>324345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4958" y="62949"/>
          <a:ext cx="1598129" cy="44361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xmlns="" w="9525" cap="flat">
              <a:solidFill>
                <a:srgbClr val="3465AF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6"/>
  <sheetViews>
    <sheetView tabSelected="1" view="pageBreakPreview" zoomScale="115" zoomScaleSheetLayoutView="115" workbookViewId="0">
      <pane ySplit="7" topLeftCell="A8" activePane="bottomLeft" state="frozen"/>
      <selection pane="bottomLeft" activeCell="E9" sqref="E9"/>
    </sheetView>
  </sheetViews>
  <sheetFormatPr defaultRowHeight="15"/>
  <cols>
    <col min="1" max="1" width="6.85546875" style="2" bestFit="1" customWidth="1"/>
    <col min="2" max="2" width="64.140625" customWidth="1"/>
    <col min="3" max="3" width="13.28515625" style="2" bestFit="1" customWidth="1"/>
    <col min="4" max="4" width="5.42578125" style="2" bestFit="1" customWidth="1"/>
    <col min="5" max="5" width="10.140625" bestFit="1" customWidth="1"/>
    <col min="6" max="7" width="12.5703125" bestFit="1" customWidth="1"/>
    <col min="8" max="8" width="14.42578125" bestFit="1" customWidth="1"/>
    <col min="10" max="10" width="14.5703125" hidden="1" customWidth="1"/>
    <col min="11" max="12" width="11.140625" customWidth="1"/>
  </cols>
  <sheetData>
    <row r="1" spans="1:12" ht="20.25">
      <c r="A1" s="87" t="s">
        <v>7</v>
      </c>
      <c r="B1" s="88"/>
      <c r="C1" s="88"/>
      <c r="D1" s="88"/>
      <c r="E1" s="88"/>
      <c r="F1" s="88"/>
      <c r="G1" s="88"/>
      <c r="H1" s="89"/>
      <c r="J1">
        <v>1.25</v>
      </c>
      <c r="L1" s="1"/>
    </row>
    <row r="2" spans="1:12" ht="15.75">
      <c r="A2" s="90" t="s">
        <v>8</v>
      </c>
      <c r="B2" s="91"/>
      <c r="C2" s="91"/>
      <c r="D2" s="91"/>
      <c r="E2" s="91"/>
      <c r="F2" s="91"/>
      <c r="G2" s="91"/>
      <c r="H2" s="92"/>
      <c r="L2" s="2"/>
    </row>
    <row r="3" spans="1:12">
      <c r="A3" s="93" t="s">
        <v>9</v>
      </c>
      <c r="B3" s="94"/>
      <c r="C3" s="94"/>
      <c r="D3" s="94"/>
      <c r="E3" s="94"/>
      <c r="F3" s="94"/>
      <c r="G3" s="94"/>
      <c r="H3" s="95"/>
    </row>
    <row r="4" spans="1:12">
      <c r="A4" s="93"/>
      <c r="B4" s="94"/>
      <c r="C4" s="94"/>
      <c r="D4" s="94"/>
      <c r="E4" s="94"/>
      <c r="F4" s="94"/>
      <c r="G4" s="94"/>
      <c r="H4" s="95"/>
    </row>
    <row r="5" spans="1:12">
      <c r="A5" s="96" t="s">
        <v>140</v>
      </c>
      <c r="B5" s="96"/>
      <c r="C5" s="96"/>
      <c r="D5" s="96"/>
      <c r="E5" s="96"/>
      <c r="F5" s="96"/>
      <c r="G5" s="96"/>
      <c r="H5" s="96"/>
    </row>
    <row r="6" spans="1:12">
      <c r="A6" s="84" t="s">
        <v>106</v>
      </c>
      <c r="B6" s="85"/>
      <c r="C6" s="96" t="s">
        <v>10</v>
      </c>
      <c r="D6" s="96"/>
      <c r="E6" s="96"/>
      <c r="F6" s="96"/>
      <c r="G6" s="86" t="s">
        <v>167</v>
      </c>
      <c r="H6" s="86"/>
    </row>
    <row r="7" spans="1:12" ht="25.5">
      <c r="A7" s="59" t="s">
        <v>11</v>
      </c>
      <c r="B7" s="59" t="s">
        <v>12</v>
      </c>
      <c r="C7" s="60" t="s">
        <v>155</v>
      </c>
      <c r="D7" s="59" t="s">
        <v>6</v>
      </c>
      <c r="E7" s="59" t="s">
        <v>5</v>
      </c>
      <c r="F7" s="61" t="s">
        <v>58</v>
      </c>
      <c r="G7" s="61" t="s">
        <v>56</v>
      </c>
      <c r="H7" s="61" t="s">
        <v>57</v>
      </c>
    </row>
    <row r="8" spans="1:12">
      <c r="A8" s="48" t="s">
        <v>13</v>
      </c>
      <c r="B8" s="50" t="s">
        <v>14</v>
      </c>
      <c r="C8" s="9"/>
      <c r="D8" s="9"/>
      <c r="E8" s="9"/>
      <c r="F8" s="9"/>
      <c r="G8" s="9"/>
      <c r="H8" s="51">
        <f>SUM(H9:H14)</f>
        <v>0</v>
      </c>
    </row>
    <row r="9" spans="1:12" ht="28.5">
      <c r="A9" s="7" t="s">
        <v>26</v>
      </c>
      <c r="B9" s="52" t="s">
        <v>119</v>
      </c>
      <c r="C9" s="24" t="s">
        <v>27</v>
      </c>
      <c r="D9" s="24" t="s">
        <v>1</v>
      </c>
      <c r="E9" s="8">
        <v>4.5</v>
      </c>
      <c r="F9" s="5"/>
      <c r="G9" s="5">
        <f t="shared" ref="G9:G14" si="0">ROUND(F9*$J$1,2)</f>
        <v>0</v>
      </c>
      <c r="H9" s="5">
        <f t="shared" ref="H9:H14" si="1">ROUND(E9*G9,2)</f>
        <v>0</v>
      </c>
      <c r="I9" s="71"/>
    </row>
    <row r="10" spans="1:12" ht="28.5">
      <c r="A10" s="7" t="s">
        <v>28</v>
      </c>
      <c r="B10" s="52" t="s">
        <v>120</v>
      </c>
      <c r="C10" s="24" t="s">
        <v>29</v>
      </c>
      <c r="D10" s="24" t="s">
        <v>1</v>
      </c>
      <c r="E10" s="8">
        <v>15</v>
      </c>
      <c r="F10" s="5"/>
      <c r="G10" s="5">
        <f t="shared" si="0"/>
        <v>0</v>
      </c>
      <c r="H10" s="5">
        <f t="shared" si="1"/>
        <v>0</v>
      </c>
    </row>
    <row r="11" spans="1:12">
      <c r="A11" s="7" t="s">
        <v>30</v>
      </c>
      <c r="B11" s="52" t="s">
        <v>121</v>
      </c>
      <c r="C11" s="24" t="s">
        <v>124</v>
      </c>
      <c r="D11" s="24" t="s">
        <v>123</v>
      </c>
      <c r="E11" s="8">
        <v>5</v>
      </c>
      <c r="F11" s="5"/>
      <c r="G11" s="5">
        <f t="shared" si="0"/>
        <v>0</v>
      </c>
      <c r="H11" s="5">
        <f t="shared" si="1"/>
        <v>0</v>
      </c>
      <c r="K11" s="16"/>
    </row>
    <row r="12" spans="1:12" ht="42.75">
      <c r="A12" s="7" t="s">
        <v>42</v>
      </c>
      <c r="B12" s="52" t="s">
        <v>116</v>
      </c>
      <c r="C12" s="24">
        <v>85424</v>
      </c>
      <c r="D12" s="24" t="s">
        <v>1</v>
      </c>
      <c r="E12" s="8">
        <v>407.79599999999999</v>
      </c>
      <c r="F12" s="5"/>
      <c r="G12" s="5">
        <f t="shared" si="0"/>
        <v>0</v>
      </c>
      <c r="H12" s="5">
        <f t="shared" si="1"/>
        <v>0</v>
      </c>
    </row>
    <row r="13" spans="1:12" ht="28.5">
      <c r="A13" s="7" t="s">
        <v>113</v>
      </c>
      <c r="B13" s="52" t="s">
        <v>115</v>
      </c>
      <c r="C13" s="24" t="s">
        <v>114</v>
      </c>
      <c r="D13" s="24" t="s">
        <v>4</v>
      </c>
      <c r="E13" s="8">
        <v>163.32</v>
      </c>
      <c r="F13" s="5"/>
      <c r="G13" s="5">
        <f t="shared" si="0"/>
        <v>0</v>
      </c>
      <c r="H13" s="5">
        <f t="shared" si="1"/>
        <v>0</v>
      </c>
    </row>
    <row r="14" spans="1:12">
      <c r="A14" s="7" t="s">
        <v>122</v>
      </c>
      <c r="B14" s="53" t="s">
        <v>83</v>
      </c>
      <c r="C14" s="24" t="s">
        <v>82</v>
      </c>
      <c r="D14" s="24" t="s">
        <v>1</v>
      </c>
      <c r="E14" s="8">
        <v>200.45999999999998</v>
      </c>
      <c r="F14" s="5"/>
      <c r="G14" s="5">
        <f t="shared" si="0"/>
        <v>0</v>
      </c>
      <c r="H14" s="5">
        <f t="shared" si="1"/>
        <v>0</v>
      </c>
    </row>
    <row r="15" spans="1:12">
      <c r="A15" s="6"/>
      <c r="B15" s="21"/>
      <c r="C15" s="6"/>
      <c r="D15" s="6"/>
      <c r="E15" s="20"/>
      <c r="F15" s="5"/>
      <c r="G15" s="22"/>
      <c r="H15" s="22"/>
    </row>
    <row r="16" spans="1:12">
      <c r="A16" s="48">
        <v>2</v>
      </c>
      <c r="B16" s="50" t="s">
        <v>15</v>
      </c>
      <c r="C16" s="48"/>
      <c r="D16" s="48"/>
      <c r="E16" s="54"/>
      <c r="F16" s="5"/>
      <c r="G16" s="22"/>
      <c r="H16" s="51">
        <f>SUM(H17:H19)</f>
        <v>0</v>
      </c>
      <c r="J16" s="16"/>
    </row>
    <row r="17" spans="1:9">
      <c r="A17" s="55" t="s">
        <v>31</v>
      </c>
      <c r="B17" s="56" t="s">
        <v>146</v>
      </c>
      <c r="C17" s="24">
        <v>2706</v>
      </c>
      <c r="D17" s="24" t="s">
        <v>32</v>
      </c>
      <c r="E17" s="8">
        <v>200</v>
      </c>
      <c r="F17" s="5"/>
      <c r="G17" s="5">
        <f>ROUND(F17*$J$1,2)</f>
        <v>0</v>
      </c>
      <c r="H17" s="5">
        <f>ROUND(E17*G17,2)</f>
        <v>0</v>
      </c>
    </row>
    <row r="18" spans="1:9">
      <c r="A18" s="55" t="s">
        <v>33</v>
      </c>
      <c r="B18" s="56" t="s">
        <v>144</v>
      </c>
      <c r="C18" s="24">
        <v>4083</v>
      </c>
      <c r="D18" s="24" t="s">
        <v>32</v>
      </c>
      <c r="E18" s="8">
        <v>900</v>
      </c>
      <c r="F18" s="5"/>
      <c r="G18" s="5">
        <f>ROUND(F18*$J$1,2)</f>
        <v>0</v>
      </c>
      <c r="H18" s="5">
        <f>ROUND(E18*G18,2)</f>
        <v>0</v>
      </c>
    </row>
    <row r="19" spans="1:9">
      <c r="A19" s="55" t="s">
        <v>34</v>
      </c>
      <c r="B19" s="56" t="s">
        <v>145</v>
      </c>
      <c r="C19" s="24">
        <v>10508</v>
      </c>
      <c r="D19" s="24" t="s">
        <v>32</v>
      </c>
      <c r="E19" s="8">
        <v>900</v>
      </c>
      <c r="F19" s="5"/>
      <c r="G19" s="5">
        <f>ROUND(F19*$J$1,2)</f>
        <v>0</v>
      </c>
      <c r="H19" s="5">
        <f>ROUND(E19*G19,2)</f>
        <v>0</v>
      </c>
    </row>
    <row r="20" spans="1:9">
      <c r="A20" s="6"/>
      <c r="B20" s="21"/>
      <c r="C20" s="6"/>
      <c r="D20" s="6"/>
      <c r="E20" s="20"/>
      <c r="F20" s="22"/>
      <c r="G20" s="22"/>
      <c r="H20" s="22"/>
    </row>
    <row r="21" spans="1:9">
      <c r="A21" s="48">
        <v>3</v>
      </c>
      <c r="B21" s="50" t="s">
        <v>16</v>
      </c>
      <c r="C21" s="6"/>
      <c r="D21" s="6"/>
      <c r="E21" s="20"/>
      <c r="F21" s="22"/>
      <c r="G21" s="22"/>
      <c r="H21" s="51">
        <f>SUM(H22:H36)</f>
        <v>0</v>
      </c>
    </row>
    <row r="22" spans="1:9" ht="28.5">
      <c r="A22" s="6" t="s">
        <v>17</v>
      </c>
      <c r="B22" s="53" t="s">
        <v>128</v>
      </c>
      <c r="C22" s="6">
        <v>85384</v>
      </c>
      <c r="D22" s="6" t="s">
        <v>1</v>
      </c>
      <c r="E22" s="20">
        <v>3022.51</v>
      </c>
      <c r="F22" s="5"/>
      <c r="G22" s="5">
        <f t="shared" ref="G22:G23" si="2">ROUND(F22*$J$1,2)</f>
        <v>0</v>
      </c>
      <c r="H22" s="5">
        <f t="shared" ref="H22:H36" si="3">ROUND(E22*G22,2)</f>
        <v>0</v>
      </c>
    </row>
    <row r="23" spans="1:9">
      <c r="A23" s="6" t="s">
        <v>20</v>
      </c>
      <c r="B23" s="21" t="s">
        <v>125</v>
      </c>
      <c r="C23" s="6">
        <v>85375</v>
      </c>
      <c r="D23" s="6" t="s">
        <v>1</v>
      </c>
      <c r="E23" s="20">
        <v>476.21</v>
      </c>
      <c r="F23" s="22"/>
      <c r="G23" s="5">
        <f t="shared" si="2"/>
        <v>0</v>
      </c>
      <c r="H23" s="5">
        <f t="shared" si="3"/>
        <v>0</v>
      </c>
      <c r="I23" s="72"/>
    </row>
    <row r="24" spans="1:9">
      <c r="A24" s="6" t="s">
        <v>21</v>
      </c>
      <c r="B24" s="21" t="s">
        <v>126</v>
      </c>
      <c r="C24" s="6">
        <v>85386</v>
      </c>
      <c r="D24" s="6" t="s">
        <v>1</v>
      </c>
      <c r="E24" s="20">
        <v>23.33</v>
      </c>
      <c r="F24" s="22"/>
      <c r="G24" s="5">
        <f t="shared" ref="G24:G36" si="4">ROUND(F24*$J$1,2)</f>
        <v>0</v>
      </c>
      <c r="H24" s="5">
        <f t="shared" si="3"/>
        <v>0</v>
      </c>
    </row>
    <row r="25" spans="1:9">
      <c r="A25" s="6" t="s">
        <v>22</v>
      </c>
      <c r="B25" s="21" t="s">
        <v>110</v>
      </c>
      <c r="C25" s="6" t="s">
        <v>109</v>
      </c>
      <c r="D25" s="6" t="s">
        <v>0</v>
      </c>
      <c r="E25" s="20">
        <v>76</v>
      </c>
      <c r="F25" s="22"/>
      <c r="G25" s="5">
        <f t="shared" ref="G25:G28" si="5">ROUND(F25*$J$1,2)</f>
        <v>0</v>
      </c>
      <c r="H25" s="5">
        <f t="shared" si="3"/>
        <v>0</v>
      </c>
    </row>
    <row r="26" spans="1:9">
      <c r="A26" s="6" t="s">
        <v>23</v>
      </c>
      <c r="B26" s="21" t="s">
        <v>111</v>
      </c>
      <c r="C26" s="6" t="s">
        <v>109</v>
      </c>
      <c r="D26" s="6" t="s">
        <v>0</v>
      </c>
      <c r="E26" s="20">
        <v>3</v>
      </c>
      <c r="F26" s="22"/>
      <c r="G26" s="5">
        <f t="shared" si="5"/>
        <v>0</v>
      </c>
      <c r="H26" s="5">
        <f t="shared" si="3"/>
        <v>0</v>
      </c>
    </row>
    <row r="27" spans="1:9">
      <c r="A27" s="6" t="s">
        <v>24</v>
      </c>
      <c r="B27" s="21" t="s">
        <v>108</v>
      </c>
      <c r="C27" s="6">
        <v>88078</v>
      </c>
      <c r="D27" s="6" t="s">
        <v>1</v>
      </c>
      <c r="E27" s="20">
        <v>20.16</v>
      </c>
      <c r="F27" s="22"/>
      <c r="G27" s="5">
        <f t="shared" ref="G27" si="6">ROUND(F27*$J$1,2)</f>
        <v>0</v>
      </c>
      <c r="H27" s="5">
        <f t="shared" si="3"/>
        <v>0</v>
      </c>
    </row>
    <row r="28" spans="1:9">
      <c r="A28" s="6" t="s">
        <v>35</v>
      </c>
      <c r="B28" s="53" t="s">
        <v>61</v>
      </c>
      <c r="C28" s="6" t="s">
        <v>81</v>
      </c>
      <c r="D28" s="6" t="s">
        <v>1</v>
      </c>
      <c r="E28" s="20">
        <v>16.21</v>
      </c>
      <c r="F28" s="22"/>
      <c r="G28" s="5">
        <f t="shared" si="5"/>
        <v>0</v>
      </c>
      <c r="H28" s="5">
        <f t="shared" si="3"/>
        <v>0</v>
      </c>
    </row>
    <row r="29" spans="1:9" ht="28.5">
      <c r="A29" s="24" t="s">
        <v>36</v>
      </c>
      <c r="B29" s="53" t="s">
        <v>127</v>
      </c>
      <c r="C29" s="6">
        <v>73616</v>
      </c>
      <c r="D29" s="6" t="s">
        <v>2</v>
      </c>
      <c r="E29" s="20">
        <v>10.4998</v>
      </c>
      <c r="F29" s="22"/>
      <c r="G29" s="5">
        <f t="shared" si="4"/>
        <v>0</v>
      </c>
      <c r="H29" s="5">
        <f t="shared" si="3"/>
        <v>0</v>
      </c>
    </row>
    <row r="30" spans="1:9" ht="28.5">
      <c r="A30" s="24" t="s">
        <v>37</v>
      </c>
      <c r="B30" s="21" t="s">
        <v>139</v>
      </c>
      <c r="C30" s="6" t="s">
        <v>18</v>
      </c>
      <c r="D30" s="6" t="s">
        <v>2</v>
      </c>
      <c r="E30" s="20">
        <v>3.2160000000000011</v>
      </c>
      <c r="F30" s="22"/>
      <c r="G30" s="5">
        <f t="shared" si="4"/>
        <v>0</v>
      </c>
      <c r="H30" s="5">
        <f t="shared" si="3"/>
        <v>0</v>
      </c>
    </row>
    <row r="31" spans="1:9">
      <c r="A31" s="24" t="s">
        <v>38</v>
      </c>
      <c r="B31" s="53" t="s">
        <v>19</v>
      </c>
      <c r="C31" s="6">
        <v>85335</v>
      </c>
      <c r="D31" s="6" t="s">
        <v>4</v>
      </c>
      <c r="E31" s="20">
        <v>163.32</v>
      </c>
      <c r="F31" s="22"/>
      <c r="G31" s="5">
        <f t="shared" si="4"/>
        <v>0</v>
      </c>
      <c r="H31" s="5">
        <f t="shared" si="3"/>
        <v>0</v>
      </c>
    </row>
    <row r="32" spans="1:9" ht="42.75">
      <c r="A32" s="24" t="s">
        <v>65</v>
      </c>
      <c r="B32" s="53" t="s">
        <v>156</v>
      </c>
      <c r="C32" s="24">
        <v>79492</v>
      </c>
      <c r="D32" s="6" t="s">
        <v>2</v>
      </c>
      <c r="E32" s="20">
        <v>8.07</v>
      </c>
      <c r="F32" s="5"/>
      <c r="G32" s="5">
        <f>ROUND(F32*$J$1,2)</f>
        <v>0</v>
      </c>
      <c r="H32" s="5">
        <f t="shared" si="3"/>
        <v>0</v>
      </c>
    </row>
    <row r="33" spans="1:14" ht="29.25" hidden="1">
      <c r="A33" s="76"/>
      <c r="B33" s="77" t="s">
        <v>166</v>
      </c>
      <c r="C33" s="78">
        <v>78018</v>
      </c>
      <c r="D33" s="78" t="s">
        <v>2</v>
      </c>
      <c r="E33" s="79">
        <v>0</v>
      </c>
      <c r="F33" s="80"/>
      <c r="G33" s="80">
        <f t="shared" si="4"/>
        <v>0</v>
      </c>
      <c r="H33" s="80">
        <f t="shared" si="3"/>
        <v>0</v>
      </c>
    </row>
    <row r="34" spans="1:14" ht="28.5">
      <c r="A34" s="24" t="s">
        <v>39</v>
      </c>
      <c r="B34" s="21" t="s">
        <v>138</v>
      </c>
      <c r="C34" s="6" t="s">
        <v>109</v>
      </c>
      <c r="D34" s="6" t="s">
        <v>2</v>
      </c>
      <c r="E34" s="20">
        <v>255.64824999999996</v>
      </c>
      <c r="F34" s="5"/>
      <c r="G34" s="5">
        <f t="shared" si="4"/>
        <v>0</v>
      </c>
      <c r="H34" s="5">
        <f t="shared" si="3"/>
        <v>0</v>
      </c>
    </row>
    <row r="35" spans="1:14" ht="28.5">
      <c r="A35" s="24" t="s">
        <v>40</v>
      </c>
      <c r="B35" s="52" t="s">
        <v>129</v>
      </c>
      <c r="C35" s="24" t="s">
        <v>25</v>
      </c>
      <c r="D35" s="6" t="s">
        <v>2</v>
      </c>
      <c r="E35" s="20">
        <v>168.71127000000004</v>
      </c>
      <c r="F35" s="5"/>
      <c r="G35" s="5">
        <f t="shared" si="4"/>
        <v>0</v>
      </c>
      <c r="H35" s="5">
        <f t="shared" si="3"/>
        <v>0</v>
      </c>
    </row>
    <row r="36" spans="1:14">
      <c r="A36" s="24" t="s">
        <v>41</v>
      </c>
      <c r="B36" s="52" t="s">
        <v>130</v>
      </c>
      <c r="C36" s="24">
        <v>83444</v>
      </c>
      <c r="D36" s="6" t="s">
        <v>3</v>
      </c>
      <c r="E36" s="20">
        <v>7592.0071500000022</v>
      </c>
      <c r="F36" s="5"/>
      <c r="G36" s="5">
        <f t="shared" si="4"/>
        <v>0</v>
      </c>
      <c r="H36" s="5">
        <f t="shared" si="3"/>
        <v>0</v>
      </c>
    </row>
    <row r="37" spans="1:14">
      <c r="A37" s="6"/>
      <c r="B37" s="53"/>
      <c r="C37" s="6"/>
      <c r="D37" s="6"/>
      <c r="E37" s="20"/>
      <c r="F37" s="22"/>
      <c r="G37" s="5"/>
      <c r="H37" s="5"/>
    </row>
    <row r="38" spans="1:14" ht="30">
      <c r="A38" s="57">
        <v>4</v>
      </c>
      <c r="B38" s="50" t="s">
        <v>107</v>
      </c>
      <c r="C38" s="57"/>
      <c r="D38" s="57"/>
      <c r="E38" s="64"/>
      <c r="F38" s="58"/>
      <c r="G38" s="11"/>
      <c r="H38" s="58">
        <f>H39+H42+H53+H60+H64</f>
        <v>0</v>
      </c>
    </row>
    <row r="39" spans="1:14">
      <c r="A39" s="48" t="s">
        <v>49</v>
      </c>
      <c r="B39" s="50" t="s">
        <v>50</v>
      </c>
      <c r="C39" s="24"/>
      <c r="D39" s="24"/>
      <c r="E39" s="8"/>
      <c r="F39" s="5"/>
      <c r="G39" s="5"/>
      <c r="H39" s="11">
        <f>SUM(H40:H40)</f>
        <v>0</v>
      </c>
    </row>
    <row r="40" spans="1:14" ht="28.5">
      <c r="A40" s="55" t="s">
        <v>51</v>
      </c>
      <c r="B40" s="52" t="s">
        <v>131</v>
      </c>
      <c r="C40" s="24">
        <v>87496</v>
      </c>
      <c r="D40" s="24" t="s">
        <v>1</v>
      </c>
      <c r="E40" s="8">
        <v>70.603999999999985</v>
      </c>
      <c r="F40" s="5"/>
      <c r="G40" s="5">
        <f>ROUND(F40*$J$1,2)</f>
        <v>0</v>
      </c>
      <c r="H40" s="5">
        <f>ROUND(E40*G40,2)</f>
        <v>0</v>
      </c>
      <c r="I40" s="70"/>
    </row>
    <row r="41" spans="1:14">
      <c r="A41" s="6"/>
      <c r="B41" s="53"/>
      <c r="C41" s="6"/>
      <c r="D41" s="6"/>
      <c r="E41" s="20"/>
      <c r="F41" s="22"/>
      <c r="G41" s="5"/>
      <c r="H41" s="5"/>
    </row>
    <row r="42" spans="1:14">
      <c r="A42" s="48" t="s">
        <v>64</v>
      </c>
      <c r="B42" s="50" t="s">
        <v>44</v>
      </c>
      <c r="C42" s="24"/>
      <c r="D42" s="24"/>
      <c r="E42" s="8"/>
      <c r="F42" s="5"/>
      <c r="G42" s="5"/>
      <c r="H42" s="11">
        <f>SUM(H43:H51)</f>
        <v>0</v>
      </c>
    </row>
    <row r="43" spans="1:14" ht="28.5">
      <c r="A43" s="6" t="s">
        <v>66</v>
      </c>
      <c r="B43" s="53" t="s">
        <v>165</v>
      </c>
      <c r="C43" s="6" t="s">
        <v>109</v>
      </c>
      <c r="D43" s="6" t="s">
        <v>1</v>
      </c>
      <c r="E43" s="20">
        <v>377.42000000000007</v>
      </c>
      <c r="F43" s="22"/>
      <c r="G43" s="5">
        <f>ROUND(F43*$J$1,2)</f>
        <v>0</v>
      </c>
      <c r="H43" s="5">
        <f t="shared" ref="H43:H51" si="7">ROUND(E43*G43,2)</f>
        <v>0</v>
      </c>
      <c r="I43" s="71"/>
      <c r="M43" s="67"/>
      <c r="N43" s="68"/>
    </row>
    <row r="44" spans="1:14" ht="42.75">
      <c r="A44" s="6" t="s">
        <v>67</v>
      </c>
      <c r="B44" s="21" t="s">
        <v>153</v>
      </c>
      <c r="C44" s="6" t="s">
        <v>151</v>
      </c>
      <c r="D44" s="6" t="s">
        <v>1</v>
      </c>
      <c r="E44" s="20">
        <v>476.21</v>
      </c>
      <c r="F44" s="22"/>
      <c r="G44" s="5">
        <f t="shared" ref="G44:G48" si="8">ROUND(F44*$J$1,2)</f>
        <v>0</v>
      </c>
      <c r="H44" s="5">
        <f t="shared" si="7"/>
        <v>0</v>
      </c>
      <c r="M44" s="47"/>
      <c r="N44" s="74"/>
    </row>
    <row r="45" spans="1:14" ht="28.5">
      <c r="A45" s="24" t="s">
        <v>68</v>
      </c>
      <c r="B45" s="21" t="s">
        <v>132</v>
      </c>
      <c r="C45" s="6" t="s">
        <v>45</v>
      </c>
      <c r="D45" s="6" t="s">
        <v>1</v>
      </c>
      <c r="E45" s="20">
        <v>81.23</v>
      </c>
      <c r="F45" s="22"/>
      <c r="G45" s="5">
        <f t="shared" si="8"/>
        <v>0</v>
      </c>
      <c r="H45" s="5">
        <f t="shared" si="7"/>
        <v>0</v>
      </c>
    </row>
    <row r="46" spans="1:14" ht="42.75">
      <c r="A46" s="24" t="s">
        <v>69</v>
      </c>
      <c r="B46" s="21" t="s">
        <v>133</v>
      </c>
      <c r="C46" s="6" t="s">
        <v>84</v>
      </c>
      <c r="D46" s="6" t="s">
        <v>1</v>
      </c>
      <c r="E46" s="20">
        <v>1737.5700000000002</v>
      </c>
      <c r="F46" s="22"/>
      <c r="G46" s="5">
        <f t="shared" si="8"/>
        <v>0</v>
      </c>
      <c r="H46" s="5">
        <f t="shared" si="7"/>
        <v>0</v>
      </c>
    </row>
    <row r="47" spans="1:14" ht="42.75">
      <c r="A47" s="24" t="s">
        <v>141</v>
      </c>
      <c r="B47" s="53" t="s">
        <v>154</v>
      </c>
      <c r="C47" s="62" t="s">
        <v>109</v>
      </c>
      <c r="D47" s="6" t="s">
        <v>1</v>
      </c>
      <c r="E47" s="20">
        <v>439.35</v>
      </c>
      <c r="F47" s="63"/>
      <c r="G47" s="5">
        <f t="shared" si="8"/>
        <v>0</v>
      </c>
      <c r="H47" s="5">
        <f t="shared" si="7"/>
        <v>0</v>
      </c>
      <c r="J47" s="65"/>
      <c r="K47" s="66"/>
      <c r="L47" s="49"/>
    </row>
    <row r="48" spans="1:14" ht="57">
      <c r="A48" s="24" t="s">
        <v>70</v>
      </c>
      <c r="B48" s="21" t="s">
        <v>134</v>
      </c>
      <c r="C48" s="6" t="s">
        <v>46</v>
      </c>
      <c r="D48" s="6" t="s">
        <v>1</v>
      </c>
      <c r="E48" s="20">
        <v>163.32</v>
      </c>
      <c r="F48" s="22"/>
      <c r="G48" s="5">
        <f t="shared" si="8"/>
        <v>0</v>
      </c>
      <c r="H48" s="5">
        <f t="shared" si="7"/>
        <v>0</v>
      </c>
    </row>
    <row r="49" spans="1:11" ht="42.75">
      <c r="A49" s="24" t="s">
        <v>71</v>
      </c>
      <c r="B49" s="21" t="s">
        <v>149</v>
      </c>
      <c r="C49" s="6" t="s">
        <v>48</v>
      </c>
      <c r="D49" s="6" t="s">
        <v>2</v>
      </c>
      <c r="E49" s="20">
        <v>7.0604000000000005</v>
      </c>
      <c r="F49" s="22"/>
      <c r="G49" s="5">
        <f>ROUND(F49*$J$1,2)</f>
        <v>0</v>
      </c>
      <c r="H49" s="5">
        <f t="shared" si="7"/>
        <v>0</v>
      </c>
    </row>
    <row r="50" spans="1:11">
      <c r="A50" s="24" t="s">
        <v>72</v>
      </c>
      <c r="B50" s="21" t="s">
        <v>63</v>
      </c>
      <c r="C50" s="6">
        <v>79465</v>
      </c>
      <c r="D50" s="6" t="s">
        <v>1</v>
      </c>
      <c r="E50" s="20">
        <v>81.23</v>
      </c>
      <c r="F50" s="22"/>
      <c r="G50" s="5">
        <f>ROUND(F50*$J$1,2)</f>
        <v>0</v>
      </c>
      <c r="H50" s="5">
        <f t="shared" si="7"/>
        <v>0</v>
      </c>
    </row>
    <row r="51" spans="1:11" ht="28.5">
      <c r="A51" s="24" t="s">
        <v>73</v>
      </c>
      <c r="B51" s="23" t="s">
        <v>135</v>
      </c>
      <c r="C51" s="6">
        <v>6171</v>
      </c>
      <c r="D51" s="6" t="s">
        <v>0</v>
      </c>
      <c r="E51" s="20">
        <v>56</v>
      </c>
      <c r="F51" s="22"/>
      <c r="G51" s="5">
        <f>ROUND(F51*$J$1,2)</f>
        <v>0</v>
      </c>
      <c r="H51" s="5">
        <f t="shared" si="7"/>
        <v>0</v>
      </c>
      <c r="I51" s="70"/>
    </row>
    <row r="52" spans="1:11">
      <c r="A52" s="6"/>
      <c r="B52" s="53"/>
      <c r="C52" s="6"/>
      <c r="D52" s="6"/>
      <c r="E52" s="20"/>
      <c r="F52" s="22"/>
      <c r="G52" s="5"/>
      <c r="H52" s="5"/>
    </row>
    <row r="53" spans="1:11">
      <c r="A53" s="48" t="s">
        <v>74</v>
      </c>
      <c r="B53" s="50" t="s">
        <v>53</v>
      </c>
      <c r="C53" s="24"/>
      <c r="D53" s="24"/>
      <c r="E53" s="8"/>
      <c r="F53" s="5"/>
      <c r="G53" s="5"/>
      <c r="H53" s="11">
        <f>SUM(H54:H58)</f>
        <v>0</v>
      </c>
    </row>
    <row r="54" spans="1:11">
      <c r="A54" s="24" t="s">
        <v>75</v>
      </c>
      <c r="B54" s="52" t="s">
        <v>157</v>
      </c>
      <c r="C54" s="24">
        <v>87893</v>
      </c>
      <c r="D54" s="24" t="s">
        <v>1</v>
      </c>
      <c r="E54" s="8">
        <v>141.20799999999997</v>
      </c>
      <c r="F54" s="5"/>
      <c r="G54" s="5">
        <f>ROUND(F54*$J$1,2)</f>
        <v>0</v>
      </c>
      <c r="H54" s="5">
        <f>ROUND(E54*G54,2)</f>
        <v>0</v>
      </c>
    </row>
    <row r="55" spans="1:11" ht="28.5">
      <c r="A55" s="24" t="s">
        <v>76</v>
      </c>
      <c r="B55" s="52" t="s">
        <v>158</v>
      </c>
      <c r="C55" s="24">
        <v>87531</v>
      </c>
      <c r="D55" s="24" t="s">
        <v>1</v>
      </c>
      <c r="E55" s="8">
        <v>141.20799999999997</v>
      </c>
      <c r="F55" s="5"/>
      <c r="G55" s="5">
        <f>ROUND(F55*$J$1,2)</f>
        <v>0</v>
      </c>
      <c r="H55" s="5">
        <f>ROUND(E55*G55,2)</f>
        <v>0</v>
      </c>
      <c r="I55" s="71"/>
    </row>
    <row r="56" spans="1:11" ht="28.5">
      <c r="A56" s="24" t="s">
        <v>79</v>
      </c>
      <c r="B56" s="53" t="s">
        <v>159</v>
      </c>
      <c r="C56" s="24">
        <v>84081</v>
      </c>
      <c r="D56" s="24" t="s">
        <v>1</v>
      </c>
      <c r="E56" s="8">
        <v>70.603999999999985</v>
      </c>
      <c r="F56" s="5"/>
      <c r="G56" s="5">
        <f>ROUND(F56*$J$1,2)</f>
        <v>0</v>
      </c>
      <c r="H56" s="5">
        <f>ROUND(E56*G56,2)</f>
        <v>0</v>
      </c>
      <c r="I56" s="71"/>
    </row>
    <row r="57" spans="1:11" ht="28.5">
      <c r="A57" s="24" t="s">
        <v>136</v>
      </c>
      <c r="B57" s="53" t="s">
        <v>160</v>
      </c>
      <c r="C57" s="24">
        <v>71623</v>
      </c>
      <c r="D57" s="24" t="s">
        <v>4</v>
      </c>
      <c r="E57" s="8">
        <v>176.51</v>
      </c>
      <c r="F57" s="5"/>
      <c r="G57" s="5">
        <f>ROUND(F57*$J$1,2)</f>
        <v>0</v>
      </c>
      <c r="H57" s="5">
        <f>ROUND(E57*G57,2)</f>
        <v>0</v>
      </c>
      <c r="I57" s="72"/>
    </row>
    <row r="58" spans="1:11" ht="28.5">
      <c r="A58" s="24" t="s">
        <v>163</v>
      </c>
      <c r="B58" s="53" t="s">
        <v>164</v>
      </c>
      <c r="C58" s="24">
        <v>83742</v>
      </c>
      <c r="D58" s="24" t="s">
        <v>1</v>
      </c>
      <c r="E58" s="8">
        <v>70.603999999999985</v>
      </c>
      <c r="F58" s="5"/>
      <c r="G58" s="5">
        <f>ROUND(F58*$J$1,2)</f>
        <v>0</v>
      </c>
      <c r="H58" s="5">
        <f>ROUND(E58*G58,2)</f>
        <v>0</v>
      </c>
      <c r="I58" s="72"/>
    </row>
    <row r="59" spans="1:11">
      <c r="A59" s="6"/>
      <c r="B59" s="53"/>
      <c r="C59" s="6"/>
      <c r="D59" s="6"/>
      <c r="E59" s="20"/>
      <c r="F59" s="22"/>
      <c r="G59" s="22"/>
      <c r="H59" s="22"/>
    </row>
    <row r="60" spans="1:11">
      <c r="A60" s="57" t="s">
        <v>43</v>
      </c>
      <c r="B60" s="10" t="s">
        <v>47</v>
      </c>
      <c r="C60" s="6"/>
      <c r="D60" s="6"/>
      <c r="E60" s="20"/>
      <c r="F60" s="22"/>
      <c r="G60" s="5"/>
      <c r="H60" s="11">
        <f>SUM(H61:H62)</f>
        <v>0</v>
      </c>
      <c r="K60" s="3"/>
    </row>
    <row r="61" spans="1:11" ht="28.5">
      <c r="A61" s="6" t="s">
        <v>59</v>
      </c>
      <c r="B61" s="4" t="s">
        <v>147</v>
      </c>
      <c r="C61" s="69" t="s">
        <v>109</v>
      </c>
      <c r="D61" s="6" t="s">
        <v>0</v>
      </c>
      <c r="E61" s="20">
        <v>50</v>
      </c>
      <c r="F61" s="5"/>
      <c r="G61" s="5">
        <f>ROUND(F61*$J$1,2)</f>
        <v>0</v>
      </c>
      <c r="H61" s="5">
        <f>ROUND(E61*G61,2)</f>
        <v>0</v>
      </c>
    </row>
    <row r="62" spans="1:11" ht="28.5">
      <c r="A62" s="6" t="s">
        <v>60</v>
      </c>
      <c r="B62" s="4" t="s">
        <v>148</v>
      </c>
      <c r="C62" s="69" t="s">
        <v>109</v>
      </c>
      <c r="D62" s="6" t="s">
        <v>0</v>
      </c>
      <c r="E62" s="20">
        <v>20</v>
      </c>
      <c r="F62" s="5"/>
      <c r="G62" s="5">
        <f>ROUND(F62*$J$1,2)</f>
        <v>0</v>
      </c>
      <c r="H62" s="5">
        <f>ROUND(E62*G62,2)</f>
        <v>0</v>
      </c>
    </row>
    <row r="63" spans="1:11">
      <c r="A63" s="6"/>
      <c r="B63" s="53"/>
      <c r="C63" s="6"/>
      <c r="D63" s="6"/>
      <c r="E63" s="20"/>
      <c r="F63" s="22"/>
      <c r="G63" s="5"/>
      <c r="H63" s="5"/>
    </row>
    <row r="64" spans="1:11">
      <c r="A64" s="57" t="s">
        <v>52</v>
      </c>
      <c r="B64" s="10" t="s">
        <v>55</v>
      </c>
      <c r="C64" s="6"/>
      <c r="D64" s="6"/>
      <c r="E64" s="20"/>
      <c r="F64" s="22"/>
      <c r="G64" s="5"/>
      <c r="H64" s="11">
        <f>SUM(H65)</f>
        <v>0</v>
      </c>
    </row>
    <row r="65" spans="1:15">
      <c r="A65" s="6" t="s">
        <v>54</v>
      </c>
      <c r="B65" s="53" t="s">
        <v>150</v>
      </c>
      <c r="C65" s="6">
        <v>85180</v>
      </c>
      <c r="D65" s="6" t="s">
        <v>1</v>
      </c>
      <c r="E65" s="20">
        <v>200.45999999999998</v>
      </c>
      <c r="F65" s="22"/>
      <c r="G65" s="5">
        <f>ROUND(F65*$J$1,2)</f>
        <v>0</v>
      </c>
      <c r="H65" s="5">
        <f>ROUND(E65*G65,2)</f>
        <v>0</v>
      </c>
    </row>
    <row r="66" spans="1:15">
      <c r="A66" s="6"/>
      <c r="B66" s="53"/>
      <c r="C66" s="6"/>
      <c r="D66" s="6"/>
      <c r="E66" s="20"/>
      <c r="F66" s="22"/>
      <c r="G66" s="5"/>
      <c r="H66" s="5"/>
    </row>
    <row r="67" spans="1:15">
      <c r="A67" s="57">
        <v>5</v>
      </c>
      <c r="B67" s="10" t="s">
        <v>62</v>
      </c>
      <c r="C67" s="6"/>
      <c r="D67" s="6"/>
      <c r="E67" s="20"/>
      <c r="F67" s="22"/>
      <c r="G67" s="5"/>
      <c r="H67" s="11">
        <f>SUM(H68:H72)</f>
        <v>0</v>
      </c>
    </row>
    <row r="68" spans="1:15" ht="28.5">
      <c r="A68" s="6" t="s">
        <v>77</v>
      </c>
      <c r="B68" s="53" t="s">
        <v>162</v>
      </c>
      <c r="C68" s="24" t="s">
        <v>161</v>
      </c>
      <c r="D68" s="6" t="s">
        <v>1</v>
      </c>
      <c r="E68" s="20">
        <v>8220.7200000000012</v>
      </c>
      <c r="F68" s="5"/>
      <c r="G68" s="5">
        <f>ROUND(F68*$J$1,2)</f>
        <v>0</v>
      </c>
      <c r="H68" s="5">
        <f>ROUND(E68*G68,2)</f>
        <v>0</v>
      </c>
      <c r="I68" s="73"/>
      <c r="K68" s="65"/>
      <c r="L68" s="75"/>
      <c r="N68" s="67"/>
      <c r="O68" s="68"/>
    </row>
    <row r="69" spans="1:15" ht="28.5">
      <c r="A69" s="6" t="s">
        <v>78</v>
      </c>
      <c r="B69" s="53" t="s">
        <v>112</v>
      </c>
      <c r="C69" s="6" t="s">
        <v>109</v>
      </c>
      <c r="D69" s="6" t="s">
        <v>0</v>
      </c>
      <c r="E69" s="20">
        <v>2</v>
      </c>
      <c r="F69" s="22"/>
      <c r="G69" s="5">
        <f t="shared" ref="G69:G71" si="9">ROUND(F69*$J$1,2)</f>
        <v>0</v>
      </c>
      <c r="H69" s="5">
        <f>ROUND(E69*G69,2)</f>
        <v>0</v>
      </c>
    </row>
    <row r="70" spans="1:15">
      <c r="A70" s="6" t="s">
        <v>80</v>
      </c>
      <c r="B70" s="4" t="s">
        <v>143</v>
      </c>
      <c r="C70" s="6" t="s">
        <v>109</v>
      </c>
      <c r="D70" s="6" t="s">
        <v>0</v>
      </c>
      <c r="E70" s="20">
        <v>3</v>
      </c>
      <c r="F70" s="22"/>
      <c r="G70" s="5">
        <f t="shared" ref="G70" si="10">ROUND(F70*$J$1,2)</f>
        <v>0</v>
      </c>
      <c r="H70" s="5">
        <f>ROUND(E70*G70,2)</f>
        <v>0</v>
      </c>
    </row>
    <row r="71" spans="1:15" ht="28.5">
      <c r="A71" s="6" t="s">
        <v>118</v>
      </c>
      <c r="B71" s="53" t="s">
        <v>137</v>
      </c>
      <c r="C71" s="6" t="s">
        <v>109</v>
      </c>
      <c r="D71" s="6" t="s">
        <v>0</v>
      </c>
      <c r="E71" s="20">
        <v>2</v>
      </c>
      <c r="F71" s="22"/>
      <c r="G71" s="5">
        <f t="shared" si="9"/>
        <v>0</v>
      </c>
      <c r="H71" s="5">
        <f>ROUND(E71*G71,2)</f>
        <v>0</v>
      </c>
    </row>
    <row r="72" spans="1:15" ht="28.5">
      <c r="A72" s="6" t="s">
        <v>142</v>
      </c>
      <c r="B72" s="53" t="s">
        <v>117</v>
      </c>
      <c r="C72" s="6">
        <v>84122</v>
      </c>
      <c r="D72" s="6" t="s">
        <v>0</v>
      </c>
      <c r="E72" s="20">
        <v>1</v>
      </c>
      <c r="F72" s="22"/>
      <c r="G72" s="5">
        <f t="shared" ref="G72" si="11">ROUND(F72*$J$1,2)</f>
        <v>0</v>
      </c>
      <c r="H72" s="5">
        <f>ROUND(E72*G72,2)</f>
        <v>0</v>
      </c>
      <c r="I72" s="70"/>
    </row>
    <row r="73" spans="1:15">
      <c r="A73" s="6"/>
      <c r="B73" s="9"/>
      <c r="C73" s="6"/>
      <c r="D73" s="9"/>
      <c r="E73" s="9"/>
      <c r="F73" s="9"/>
      <c r="G73" s="9"/>
      <c r="H73" s="9"/>
      <c r="I73" s="72"/>
    </row>
    <row r="74" spans="1:15">
      <c r="A74" s="81" t="s">
        <v>152</v>
      </c>
      <c r="B74" s="82"/>
      <c r="C74" s="82"/>
      <c r="D74" s="82"/>
      <c r="E74" s="82"/>
      <c r="F74" s="82"/>
      <c r="G74" s="83"/>
      <c r="H74" s="11">
        <f>H8+H16+H21+H38+H67</f>
        <v>0</v>
      </c>
      <c r="I74" s="72"/>
    </row>
    <row r="75" spans="1:15">
      <c r="A75" s="17"/>
      <c r="B75" s="18"/>
      <c r="C75" s="19"/>
      <c r="D75" s="19"/>
      <c r="E75" s="18"/>
      <c r="F75" s="18"/>
      <c r="G75" s="18"/>
      <c r="H75" s="18"/>
    </row>
    <row r="76" spans="1:15">
      <c r="C76" s="65"/>
      <c r="D76" s="46"/>
      <c r="E76" s="45"/>
      <c r="F76" s="75"/>
      <c r="H76" s="3"/>
    </row>
  </sheetData>
  <mergeCells count="9">
    <mergeCell ref="A74:G74"/>
    <mergeCell ref="A6:B6"/>
    <mergeCell ref="G6:H6"/>
    <mergeCell ref="A1:H1"/>
    <mergeCell ref="A2:H2"/>
    <mergeCell ref="A3:H3"/>
    <mergeCell ref="A4:H4"/>
    <mergeCell ref="A5:H5"/>
    <mergeCell ref="C6:F6"/>
  </mergeCells>
  <printOptions horizontalCentered="1"/>
  <pageMargins left="0.51181102362204722" right="0.39370078740157483" top="0.39370078740157483" bottom="0.39370078740157483" header="0" footer="0.23622047244094491"/>
  <pageSetup paperSize="9" scale="67" fitToHeight="2" orientation="portrait" r:id="rId1"/>
  <rowBreaks count="1" manualBreakCount="1">
    <brk id="5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2"/>
  <sheetViews>
    <sheetView view="pageBreakPreview" zoomScale="115" zoomScaleNormal="90" zoomScaleSheetLayoutView="11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2" sqref="C2:P2"/>
    </sheetView>
  </sheetViews>
  <sheetFormatPr defaultRowHeight="12.75"/>
  <cols>
    <col min="1" max="1" width="5.42578125" style="12" customWidth="1"/>
    <col min="2" max="2" width="20.5703125" style="12" customWidth="1"/>
    <col min="3" max="3" width="9.28515625" style="12" customWidth="1"/>
    <col min="4" max="4" width="0" style="12" hidden="1" customWidth="1"/>
    <col min="5" max="5" width="9.140625" style="12" bestFit="1" customWidth="1"/>
    <col min="6" max="6" width="9.42578125" style="12" bestFit="1" customWidth="1"/>
    <col min="7" max="7" width="9.85546875" style="12" bestFit="1" customWidth="1"/>
    <col min="8" max="8" width="9.42578125" style="12" bestFit="1" customWidth="1"/>
    <col min="9" max="9" width="9.85546875" style="12" customWidth="1"/>
    <col min="10" max="10" width="9.42578125" style="12" bestFit="1" customWidth="1"/>
    <col min="11" max="11" width="9.85546875" style="12" customWidth="1"/>
    <col min="12" max="12" width="9.42578125" style="12" bestFit="1" customWidth="1"/>
    <col min="13" max="13" width="9.85546875" style="12" bestFit="1" customWidth="1"/>
    <col min="14" max="14" width="9.42578125" style="12" bestFit="1" customWidth="1"/>
    <col min="15" max="15" width="9.85546875" style="12" bestFit="1" customWidth="1"/>
    <col min="16" max="16" width="9.140625" style="12" bestFit="1" customWidth="1"/>
    <col min="17" max="17" width="11.7109375" style="12" customWidth="1"/>
    <col min="18" max="24" width="9.140625" style="12"/>
    <col min="25" max="254" width="9.140625" style="14"/>
    <col min="255" max="255" width="5.42578125" style="14" customWidth="1"/>
    <col min="256" max="256" width="18.7109375" style="14" customWidth="1"/>
    <col min="257" max="257" width="9.28515625" style="14" customWidth="1"/>
    <col min="258" max="258" width="0" style="14" hidden="1" customWidth="1"/>
    <col min="259" max="259" width="11.5703125" style="14" customWidth="1"/>
    <col min="260" max="262" width="9.5703125" style="14" customWidth="1"/>
    <col min="263" max="263" width="9.85546875" style="14" customWidth="1"/>
    <col min="264" max="264" width="9.5703125" style="14" customWidth="1"/>
    <col min="265" max="265" width="9.85546875" style="14" customWidth="1"/>
    <col min="266" max="266" width="9.5703125" style="14" customWidth="1"/>
    <col min="267" max="267" width="11.5703125" style="14" customWidth="1"/>
    <col min="268" max="268" width="9.5703125" style="14" customWidth="1"/>
    <col min="269" max="269" width="11.28515625" style="14" customWidth="1"/>
    <col min="270" max="270" width="9.5703125" style="14" customWidth="1"/>
    <col min="271" max="272" width="11.28515625" style="14" customWidth="1"/>
    <col min="273" max="273" width="11.7109375" style="14" customWidth="1"/>
    <col min="274" max="510" width="9.140625" style="14"/>
    <col min="511" max="511" width="5.42578125" style="14" customWidth="1"/>
    <col min="512" max="512" width="18.7109375" style="14" customWidth="1"/>
    <col min="513" max="513" width="9.28515625" style="14" customWidth="1"/>
    <col min="514" max="514" width="0" style="14" hidden="1" customWidth="1"/>
    <col min="515" max="515" width="11.5703125" style="14" customWidth="1"/>
    <col min="516" max="518" width="9.5703125" style="14" customWidth="1"/>
    <col min="519" max="519" width="9.85546875" style="14" customWidth="1"/>
    <col min="520" max="520" width="9.5703125" style="14" customWidth="1"/>
    <col min="521" max="521" width="9.85546875" style="14" customWidth="1"/>
    <col min="522" max="522" width="9.5703125" style="14" customWidth="1"/>
    <col min="523" max="523" width="11.5703125" style="14" customWidth="1"/>
    <col min="524" max="524" width="9.5703125" style="14" customWidth="1"/>
    <col min="525" max="525" width="11.28515625" style="14" customWidth="1"/>
    <col min="526" max="526" width="9.5703125" style="14" customWidth="1"/>
    <col min="527" max="528" width="11.28515625" style="14" customWidth="1"/>
    <col min="529" max="529" width="11.7109375" style="14" customWidth="1"/>
    <col min="530" max="766" width="9.140625" style="14"/>
    <col min="767" max="767" width="5.42578125" style="14" customWidth="1"/>
    <col min="768" max="768" width="18.7109375" style="14" customWidth="1"/>
    <col min="769" max="769" width="9.28515625" style="14" customWidth="1"/>
    <col min="770" max="770" width="0" style="14" hidden="1" customWidth="1"/>
    <col min="771" max="771" width="11.5703125" style="14" customWidth="1"/>
    <col min="772" max="774" width="9.5703125" style="14" customWidth="1"/>
    <col min="775" max="775" width="9.85546875" style="14" customWidth="1"/>
    <col min="776" max="776" width="9.5703125" style="14" customWidth="1"/>
    <col min="777" max="777" width="9.85546875" style="14" customWidth="1"/>
    <col min="778" max="778" width="9.5703125" style="14" customWidth="1"/>
    <col min="779" max="779" width="11.5703125" style="14" customWidth="1"/>
    <col min="780" max="780" width="9.5703125" style="14" customWidth="1"/>
    <col min="781" max="781" width="11.28515625" style="14" customWidth="1"/>
    <col min="782" max="782" width="9.5703125" style="14" customWidth="1"/>
    <col min="783" max="784" width="11.28515625" style="14" customWidth="1"/>
    <col min="785" max="785" width="11.7109375" style="14" customWidth="1"/>
    <col min="786" max="1022" width="9.140625" style="14"/>
    <col min="1023" max="1023" width="5.42578125" style="14" customWidth="1"/>
    <col min="1024" max="1024" width="18.7109375" style="14" customWidth="1"/>
    <col min="1025" max="1025" width="9.28515625" style="14" customWidth="1"/>
    <col min="1026" max="1026" width="0" style="14" hidden="1" customWidth="1"/>
    <col min="1027" max="1027" width="11.5703125" style="14" customWidth="1"/>
    <col min="1028" max="1030" width="9.5703125" style="14" customWidth="1"/>
    <col min="1031" max="1031" width="9.85546875" style="14" customWidth="1"/>
    <col min="1032" max="1032" width="9.5703125" style="14" customWidth="1"/>
    <col min="1033" max="1033" width="9.85546875" style="14" customWidth="1"/>
    <col min="1034" max="1034" width="9.5703125" style="14" customWidth="1"/>
    <col min="1035" max="1035" width="11.5703125" style="14" customWidth="1"/>
    <col min="1036" max="1036" width="9.5703125" style="14" customWidth="1"/>
    <col min="1037" max="1037" width="11.28515625" style="14" customWidth="1"/>
    <col min="1038" max="1038" width="9.5703125" style="14" customWidth="1"/>
    <col min="1039" max="1040" width="11.28515625" style="14" customWidth="1"/>
    <col min="1041" max="1041" width="11.7109375" style="14" customWidth="1"/>
    <col min="1042" max="1278" width="9.140625" style="14"/>
    <col min="1279" max="1279" width="5.42578125" style="14" customWidth="1"/>
    <col min="1280" max="1280" width="18.7109375" style="14" customWidth="1"/>
    <col min="1281" max="1281" width="9.28515625" style="14" customWidth="1"/>
    <col min="1282" max="1282" width="0" style="14" hidden="1" customWidth="1"/>
    <col min="1283" max="1283" width="11.5703125" style="14" customWidth="1"/>
    <col min="1284" max="1286" width="9.5703125" style="14" customWidth="1"/>
    <col min="1287" max="1287" width="9.85546875" style="14" customWidth="1"/>
    <col min="1288" max="1288" width="9.5703125" style="14" customWidth="1"/>
    <col min="1289" max="1289" width="9.85546875" style="14" customWidth="1"/>
    <col min="1290" max="1290" width="9.5703125" style="14" customWidth="1"/>
    <col min="1291" max="1291" width="11.5703125" style="14" customWidth="1"/>
    <col min="1292" max="1292" width="9.5703125" style="14" customWidth="1"/>
    <col min="1293" max="1293" width="11.28515625" style="14" customWidth="1"/>
    <col min="1294" max="1294" width="9.5703125" style="14" customWidth="1"/>
    <col min="1295" max="1296" width="11.28515625" style="14" customWidth="1"/>
    <col min="1297" max="1297" width="11.7109375" style="14" customWidth="1"/>
    <col min="1298" max="1534" width="9.140625" style="14"/>
    <col min="1535" max="1535" width="5.42578125" style="14" customWidth="1"/>
    <col min="1536" max="1536" width="18.7109375" style="14" customWidth="1"/>
    <col min="1537" max="1537" width="9.28515625" style="14" customWidth="1"/>
    <col min="1538" max="1538" width="0" style="14" hidden="1" customWidth="1"/>
    <col min="1539" max="1539" width="11.5703125" style="14" customWidth="1"/>
    <col min="1540" max="1542" width="9.5703125" style="14" customWidth="1"/>
    <col min="1543" max="1543" width="9.85546875" style="14" customWidth="1"/>
    <col min="1544" max="1544" width="9.5703125" style="14" customWidth="1"/>
    <col min="1545" max="1545" width="9.85546875" style="14" customWidth="1"/>
    <col min="1546" max="1546" width="9.5703125" style="14" customWidth="1"/>
    <col min="1547" max="1547" width="11.5703125" style="14" customWidth="1"/>
    <col min="1548" max="1548" width="9.5703125" style="14" customWidth="1"/>
    <col min="1549" max="1549" width="11.28515625" style="14" customWidth="1"/>
    <col min="1550" max="1550" width="9.5703125" style="14" customWidth="1"/>
    <col min="1551" max="1552" width="11.28515625" style="14" customWidth="1"/>
    <col min="1553" max="1553" width="11.7109375" style="14" customWidth="1"/>
    <col min="1554" max="1790" width="9.140625" style="14"/>
    <col min="1791" max="1791" width="5.42578125" style="14" customWidth="1"/>
    <col min="1792" max="1792" width="18.7109375" style="14" customWidth="1"/>
    <col min="1793" max="1793" width="9.28515625" style="14" customWidth="1"/>
    <col min="1794" max="1794" width="0" style="14" hidden="1" customWidth="1"/>
    <col min="1795" max="1795" width="11.5703125" style="14" customWidth="1"/>
    <col min="1796" max="1798" width="9.5703125" style="14" customWidth="1"/>
    <col min="1799" max="1799" width="9.85546875" style="14" customWidth="1"/>
    <col min="1800" max="1800" width="9.5703125" style="14" customWidth="1"/>
    <col min="1801" max="1801" width="9.85546875" style="14" customWidth="1"/>
    <col min="1802" max="1802" width="9.5703125" style="14" customWidth="1"/>
    <col min="1803" max="1803" width="11.5703125" style="14" customWidth="1"/>
    <col min="1804" max="1804" width="9.5703125" style="14" customWidth="1"/>
    <col min="1805" max="1805" width="11.28515625" style="14" customWidth="1"/>
    <col min="1806" max="1806" width="9.5703125" style="14" customWidth="1"/>
    <col min="1807" max="1808" width="11.28515625" style="14" customWidth="1"/>
    <col min="1809" max="1809" width="11.7109375" style="14" customWidth="1"/>
    <col min="1810" max="2046" width="9.140625" style="14"/>
    <col min="2047" max="2047" width="5.42578125" style="14" customWidth="1"/>
    <col min="2048" max="2048" width="18.7109375" style="14" customWidth="1"/>
    <col min="2049" max="2049" width="9.28515625" style="14" customWidth="1"/>
    <col min="2050" max="2050" width="0" style="14" hidden="1" customWidth="1"/>
    <col min="2051" max="2051" width="11.5703125" style="14" customWidth="1"/>
    <col min="2052" max="2054" width="9.5703125" style="14" customWidth="1"/>
    <col min="2055" max="2055" width="9.85546875" style="14" customWidth="1"/>
    <col min="2056" max="2056" width="9.5703125" style="14" customWidth="1"/>
    <col min="2057" max="2057" width="9.85546875" style="14" customWidth="1"/>
    <col min="2058" max="2058" width="9.5703125" style="14" customWidth="1"/>
    <col min="2059" max="2059" width="11.5703125" style="14" customWidth="1"/>
    <col min="2060" max="2060" width="9.5703125" style="14" customWidth="1"/>
    <col min="2061" max="2061" width="11.28515625" style="14" customWidth="1"/>
    <col min="2062" max="2062" width="9.5703125" style="14" customWidth="1"/>
    <col min="2063" max="2064" width="11.28515625" style="14" customWidth="1"/>
    <col min="2065" max="2065" width="11.7109375" style="14" customWidth="1"/>
    <col min="2066" max="2302" width="9.140625" style="14"/>
    <col min="2303" max="2303" width="5.42578125" style="14" customWidth="1"/>
    <col min="2304" max="2304" width="18.7109375" style="14" customWidth="1"/>
    <col min="2305" max="2305" width="9.28515625" style="14" customWidth="1"/>
    <col min="2306" max="2306" width="0" style="14" hidden="1" customWidth="1"/>
    <col min="2307" max="2307" width="11.5703125" style="14" customWidth="1"/>
    <col min="2308" max="2310" width="9.5703125" style="14" customWidth="1"/>
    <col min="2311" max="2311" width="9.85546875" style="14" customWidth="1"/>
    <col min="2312" max="2312" width="9.5703125" style="14" customWidth="1"/>
    <col min="2313" max="2313" width="9.85546875" style="14" customWidth="1"/>
    <col min="2314" max="2314" width="9.5703125" style="14" customWidth="1"/>
    <col min="2315" max="2315" width="11.5703125" style="14" customWidth="1"/>
    <col min="2316" max="2316" width="9.5703125" style="14" customWidth="1"/>
    <col min="2317" max="2317" width="11.28515625" style="14" customWidth="1"/>
    <col min="2318" max="2318" width="9.5703125" style="14" customWidth="1"/>
    <col min="2319" max="2320" width="11.28515625" style="14" customWidth="1"/>
    <col min="2321" max="2321" width="11.7109375" style="14" customWidth="1"/>
    <col min="2322" max="2558" width="9.140625" style="14"/>
    <col min="2559" max="2559" width="5.42578125" style="14" customWidth="1"/>
    <col min="2560" max="2560" width="18.7109375" style="14" customWidth="1"/>
    <col min="2561" max="2561" width="9.28515625" style="14" customWidth="1"/>
    <col min="2562" max="2562" width="0" style="14" hidden="1" customWidth="1"/>
    <col min="2563" max="2563" width="11.5703125" style="14" customWidth="1"/>
    <col min="2564" max="2566" width="9.5703125" style="14" customWidth="1"/>
    <col min="2567" max="2567" width="9.85546875" style="14" customWidth="1"/>
    <col min="2568" max="2568" width="9.5703125" style="14" customWidth="1"/>
    <col min="2569" max="2569" width="9.85546875" style="14" customWidth="1"/>
    <col min="2570" max="2570" width="9.5703125" style="14" customWidth="1"/>
    <col min="2571" max="2571" width="11.5703125" style="14" customWidth="1"/>
    <col min="2572" max="2572" width="9.5703125" style="14" customWidth="1"/>
    <col min="2573" max="2573" width="11.28515625" style="14" customWidth="1"/>
    <col min="2574" max="2574" width="9.5703125" style="14" customWidth="1"/>
    <col min="2575" max="2576" width="11.28515625" style="14" customWidth="1"/>
    <col min="2577" max="2577" width="11.7109375" style="14" customWidth="1"/>
    <col min="2578" max="2814" width="9.140625" style="14"/>
    <col min="2815" max="2815" width="5.42578125" style="14" customWidth="1"/>
    <col min="2816" max="2816" width="18.7109375" style="14" customWidth="1"/>
    <col min="2817" max="2817" width="9.28515625" style="14" customWidth="1"/>
    <col min="2818" max="2818" width="0" style="14" hidden="1" customWidth="1"/>
    <col min="2819" max="2819" width="11.5703125" style="14" customWidth="1"/>
    <col min="2820" max="2822" width="9.5703125" style="14" customWidth="1"/>
    <col min="2823" max="2823" width="9.85546875" style="14" customWidth="1"/>
    <col min="2824" max="2824" width="9.5703125" style="14" customWidth="1"/>
    <col min="2825" max="2825" width="9.85546875" style="14" customWidth="1"/>
    <col min="2826" max="2826" width="9.5703125" style="14" customWidth="1"/>
    <col min="2827" max="2827" width="11.5703125" style="14" customWidth="1"/>
    <col min="2828" max="2828" width="9.5703125" style="14" customWidth="1"/>
    <col min="2829" max="2829" width="11.28515625" style="14" customWidth="1"/>
    <col min="2830" max="2830" width="9.5703125" style="14" customWidth="1"/>
    <col min="2831" max="2832" width="11.28515625" style="14" customWidth="1"/>
    <col min="2833" max="2833" width="11.7109375" style="14" customWidth="1"/>
    <col min="2834" max="3070" width="9.140625" style="14"/>
    <col min="3071" max="3071" width="5.42578125" style="14" customWidth="1"/>
    <col min="3072" max="3072" width="18.7109375" style="14" customWidth="1"/>
    <col min="3073" max="3073" width="9.28515625" style="14" customWidth="1"/>
    <col min="3074" max="3074" width="0" style="14" hidden="1" customWidth="1"/>
    <col min="3075" max="3075" width="11.5703125" style="14" customWidth="1"/>
    <col min="3076" max="3078" width="9.5703125" style="14" customWidth="1"/>
    <col min="3079" max="3079" width="9.85546875" style="14" customWidth="1"/>
    <col min="3080" max="3080" width="9.5703125" style="14" customWidth="1"/>
    <col min="3081" max="3081" width="9.85546875" style="14" customWidth="1"/>
    <col min="3082" max="3082" width="9.5703125" style="14" customWidth="1"/>
    <col min="3083" max="3083" width="11.5703125" style="14" customWidth="1"/>
    <col min="3084" max="3084" width="9.5703125" style="14" customWidth="1"/>
    <col min="3085" max="3085" width="11.28515625" style="14" customWidth="1"/>
    <col min="3086" max="3086" width="9.5703125" style="14" customWidth="1"/>
    <col min="3087" max="3088" width="11.28515625" style="14" customWidth="1"/>
    <col min="3089" max="3089" width="11.7109375" style="14" customWidth="1"/>
    <col min="3090" max="3326" width="9.140625" style="14"/>
    <col min="3327" max="3327" width="5.42578125" style="14" customWidth="1"/>
    <col min="3328" max="3328" width="18.7109375" style="14" customWidth="1"/>
    <col min="3329" max="3329" width="9.28515625" style="14" customWidth="1"/>
    <col min="3330" max="3330" width="0" style="14" hidden="1" customWidth="1"/>
    <col min="3331" max="3331" width="11.5703125" style="14" customWidth="1"/>
    <col min="3332" max="3334" width="9.5703125" style="14" customWidth="1"/>
    <col min="3335" max="3335" width="9.85546875" style="14" customWidth="1"/>
    <col min="3336" max="3336" width="9.5703125" style="14" customWidth="1"/>
    <col min="3337" max="3337" width="9.85546875" style="14" customWidth="1"/>
    <col min="3338" max="3338" width="9.5703125" style="14" customWidth="1"/>
    <col min="3339" max="3339" width="11.5703125" style="14" customWidth="1"/>
    <col min="3340" max="3340" width="9.5703125" style="14" customWidth="1"/>
    <col min="3341" max="3341" width="11.28515625" style="14" customWidth="1"/>
    <col min="3342" max="3342" width="9.5703125" style="14" customWidth="1"/>
    <col min="3343" max="3344" width="11.28515625" style="14" customWidth="1"/>
    <col min="3345" max="3345" width="11.7109375" style="14" customWidth="1"/>
    <col min="3346" max="3582" width="9.140625" style="14"/>
    <col min="3583" max="3583" width="5.42578125" style="14" customWidth="1"/>
    <col min="3584" max="3584" width="18.7109375" style="14" customWidth="1"/>
    <col min="3585" max="3585" width="9.28515625" style="14" customWidth="1"/>
    <col min="3586" max="3586" width="0" style="14" hidden="1" customWidth="1"/>
    <col min="3587" max="3587" width="11.5703125" style="14" customWidth="1"/>
    <col min="3588" max="3590" width="9.5703125" style="14" customWidth="1"/>
    <col min="3591" max="3591" width="9.85546875" style="14" customWidth="1"/>
    <col min="3592" max="3592" width="9.5703125" style="14" customWidth="1"/>
    <col min="3593" max="3593" width="9.85546875" style="14" customWidth="1"/>
    <col min="3594" max="3594" width="9.5703125" style="14" customWidth="1"/>
    <col min="3595" max="3595" width="11.5703125" style="14" customWidth="1"/>
    <col min="3596" max="3596" width="9.5703125" style="14" customWidth="1"/>
    <col min="3597" max="3597" width="11.28515625" style="14" customWidth="1"/>
    <col min="3598" max="3598" width="9.5703125" style="14" customWidth="1"/>
    <col min="3599" max="3600" width="11.28515625" style="14" customWidth="1"/>
    <col min="3601" max="3601" width="11.7109375" style="14" customWidth="1"/>
    <col min="3602" max="3838" width="9.140625" style="14"/>
    <col min="3839" max="3839" width="5.42578125" style="14" customWidth="1"/>
    <col min="3840" max="3840" width="18.7109375" style="14" customWidth="1"/>
    <col min="3841" max="3841" width="9.28515625" style="14" customWidth="1"/>
    <col min="3842" max="3842" width="0" style="14" hidden="1" customWidth="1"/>
    <col min="3843" max="3843" width="11.5703125" style="14" customWidth="1"/>
    <col min="3844" max="3846" width="9.5703125" style="14" customWidth="1"/>
    <col min="3847" max="3847" width="9.85546875" style="14" customWidth="1"/>
    <col min="3848" max="3848" width="9.5703125" style="14" customWidth="1"/>
    <col min="3849" max="3849" width="9.85546875" style="14" customWidth="1"/>
    <col min="3850" max="3850" width="9.5703125" style="14" customWidth="1"/>
    <col min="3851" max="3851" width="11.5703125" style="14" customWidth="1"/>
    <col min="3852" max="3852" width="9.5703125" style="14" customWidth="1"/>
    <col min="3853" max="3853" width="11.28515625" style="14" customWidth="1"/>
    <col min="3854" max="3854" width="9.5703125" style="14" customWidth="1"/>
    <col min="3855" max="3856" width="11.28515625" style="14" customWidth="1"/>
    <col min="3857" max="3857" width="11.7109375" style="14" customWidth="1"/>
    <col min="3858" max="4094" width="9.140625" style="14"/>
    <col min="4095" max="4095" width="5.42578125" style="14" customWidth="1"/>
    <col min="4096" max="4096" width="18.7109375" style="14" customWidth="1"/>
    <col min="4097" max="4097" width="9.28515625" style="14" customWidth="1"/>
    <col min="4098" max="4098" width="0" style="14" hidden="1" customWidth="1"/>
    <col min="4099" max="4099" width="11.5703125" style="14" customWidth="1"/>
    <col min="4100" max="4102" width="9.5703125" style="14" customWidth="1"/>
    <col min="4103" max="4103" width="9.85546875" style="14" customWidth="1"/>
    <col min="4104" max="4104" width="9.5703125" style="14" customWidth="1"/>
    <col min="4105" max="4105" width="9.85546875" style="14" customWidth="1"/>
    <col min="4106" max="4106" width="9.5703125" style="14" customWidth="1"/>
    <col min="4107" max="4107" width="11.5703125" style="14" customWidth="1"/>
    <col min="4108" max="4108" width="9.5703125" style="14" customWidth="1"/>
    <col min="4109" max="4109" width="11.28515625" style="14" customWidth="1"/>
    <col min="4110" max="4110" width="9.5703125" style="14" customWidth="1"/>
    <col min="4111" max="4112" width="11.28515625" style="14" customWidth="1"/>
    <col min="4113" max="4113" width="11.7109375" style="14" customWidth="1"/>
    <col min="4114" max="4350" width="9.140625" style="14"/>
    <col min="4351" max="4351" width="5.42578125" style="14" customWidth="1"/>
    <col min="4352" max="4352" width="18.7109375" style="14" customWidth="1"/>
    <col min="4353" max="4353" width="9.28515625" style="14" customWidth="1"/>
    <col min="4354" max="4354" width="0" style="14" hidden="1" customWidth="1"/>
    <col min="4355" max="4355" width="11.5703125" style="14" customWidth="1"/>
    <col min="4356" max="4358" width="9.5703125" style="14" customWidth="1"/>
    <col min="4359" max="4359" width="9.85546875" style="14" customWidth="1"/>
    <col min="4360" max="4360" width="9.5703125" style="14" customWidth="1"/>
    <col min="4361" max="4361" width="9.85546875" style="14" customWidth="1"/>
    <col min="4362" max="4362" width="9.5703125" style="14" customWidth="1"/>
    <col min="4363" max="4363" width="11.5703125" style="14" customWidth="1"/>
    <col min="4364" max="4364" width="9.5703125" style="14" customWidth="1"/>
    <col min="4365" max="4365" width="11.28515625" style="14" customWidth="1"/>
    <col min="4366" max="4366" width="9.5703125" style="14" customWidth="1"/>
    <col min="4367" max="4368" width="11.28515625" style="14" customWidth="1"/>
    <col min="4369" max="4369" width="11.7109375" style="14" customWidth="1"/>
    <col min="4370" max="4606" width="9.140625" style="14"/>
    <col min="4607" max="4607" width="5.42578125" style="14" customWidth="1"/>
    <col min="4608" max="4608" width="18.7109375" style="14" customWidth="1"/>
    <col min="4609" max="4609" width="9.28515625" style="14" customWidth="1"/>
    <col min="4610" max="4610" width="0" style="14" hidden="1" customWidth="1"/>
    <col min="4611" max="4611" width="11.5703125" style="14" customWidth="1"/>
    <col min="4612" max="4614" width="9.5703125" style="14" customWidth="1"/>
    <col min="4615" max="4615" width="9.85546875" style="14" customWidth="1"/>
    <col min="4616" max="4616" width="9.5703125" style="14" customWidth="1"/>
    <col min="4617" max="4617" width="9.85546875" style="14" customWidth="1"/>
    <col min="4618" max="4618" width="9.5703125" style="14" customWidth="1"/>
    <col min="4619" max="4619" width="11.5703125" style="14" customWidth="1"/>
    <col min="4620" max="4620" width="9.5703125" style="14" customWidth="1"/>
    <col min="4621" max="4621" width="11.28515625" style="14" customWidth="1"/>
    <col min="4622" max="4622" width="9.5703125" style="14" customWidth="1"/>
    <col min="4623" max="4624" width="11.28515625" style="14" customWidth="1"/>
    <col min="4625" max="4625" width="11.7109375" style="14" customWidth="1"/>
    <col min="4626" max="4862" width="9.140625" style="14"/>
    <col min="4863" max="4863" width="5.42578125" style="14" customWidth="1"/>
    <col min="4864" max="4864" width="18.7109375" style="14" customWidth="1"/>
    <col min="4865" max="4865" width="9.28515625" style="14" customWidth="1"/>
    <col min="4866" max="4866" width="0" style="14" hidden="1" customWidth="1"/>
    <col min="4867" max="4867" width="11.5703125" style="14" customWidth="1"/>
    <col min="4868" max="4870" width="9.5703125" style="14" customWidth="1"/>
    <col min="4871" max="4871" width="9.85546875" style="14" customWidth="1"/>
    <col min="4872" max="4872" width="9.5703125" style="14" customWidth="1"/>
    <col min="4873" max="4873" width="9.85546875" style="14" customWidth="1"/>
    <col min="4874" max="4874" width="9.5703125" style="14" customWidth="1"/>
    <col min="4875" max="4875" width="11.5703125" style="14" customWidth="1"/>
    <col min="4876" max="4876" width="9.5703125" style="14" customWidth="1"/>
    <col min="4877" max="4877" width="11.28515625" style="14" customWidth="1"/>
    <col min="4878" max="4878" width="9.5703125" style="14" customWidth="1"/>
    <col min="4879" max="4880" width="11.28515625" style="14" customWidth="1"/>
    <col min="4881" max="4881" width="11.7109375" style="14" customWidth="1"/>
    <col min="4882" max="5118" width="9.140625" style="14"/>
    <col min="5119" max="5119" width="5.42578125" style="14" customWidth="1"/>
    <col min="5120" max="5120" width="18.7109375" style="14" customWidth="1"/>
    <col min="5121" max="5121" width="9.28515625" style="14" customWidth="1"/>
    <col min="5122" max="5122" width="0" style="14" hidden="1" customWidth="1"/>
    <col min="5123" max="5123" width="11.5703125" style="14" customWidth="1"/>
    <col min="5124" max="5126" width="9.5703125" style="14" customWidth="1"/>
    <col min="5127" max="5127" width="9.85546875" style="14" customWidth="1"/>
    <col min="5128" max="5128" width="9.5703125" style="14" customWidth="1"/>
    <col min="5129" max="5129" width="9.85546875" style="14" customWidth="1"/>
    <col min="5130" max="5130" width="9.5703125" style="14" customWidth="1"/>
    <col min="5131" max="5131" width="11.5703125" style="14" customWidth="1"/>
    <col min="5132" max="5132" width="9.5703125" style="14" customWidth="1"/>
    <col min="5133" max="5133" width="11.28515625" style="14" customWidth="1"/>
    <col min="5134" max="5134" width="9.5703125" style="14" customWidth="1"/>
    <col min="5135" max="5136" width="11.28515625" style="14" customWidth="1"/>
    <col min="5137" max="5137" width="11.7109375" style="14" customWidth="1"/>
    <col min="5138" max="5374" width="9.140625" style="14"/>
    <col min="5375" max="5375" width="5.42578125" style="14" customWidth="1"/>
    <col min="5376" max="5376" width="18.7109375" style="14" customWidth="1"/>
    <col min="5377" max="5377" width="9.28515625" style="14" customWidth="1"/>
    <col min="5378" max="5378" width="0" style="14" hidden="1" customWidth="1"/>
    <col min="5379" max="5379" width="11.5703125" style="14" customWidth="1"/>
    <col min="5380" max="5382" width="9.5703125" style="14" customWidth="1"/>
    <col min="5383" max="5383" width="9.85546875" style="14" customWidth="1"/>
    <col min="5384" max="5384" width="9.5703125" style="14" customWidth="1"/>
    <col min="5385" max="5385" width="9.85546875" style="14" customWidth="1"/>
    <col min="5386" max="5386" width="9.5703125" style="14" customWidth="1"/>
    <col min="5387" max="5387" width="11.5703125" style="14" customWidth="1"/>
    <col min="5388" max="5388" width="9.5703125" style="14" customWidth="1"/>
    <col min="5389" max="5389" width="11.28515625" style="14" customWidth="1"/>
    <col min="5390" max="5390" width="9.5703125" style="14" customWidth="1"/>
    <col min="5391" max="5392" width="11.28515625" style="14" customWidth="1"/>
    <col min="5393" max="5393" width="11.7109375" style="14" customWidth="1"/>
    <col min="5394" max="5630" width="9.140625" style="14"/>
    <col min="5631" max="5631" width="5.42578125" style="14" customWidth="1"/>
    <col min="5632" max="5632" width="18.7109375" style="14" customWidth="1"/>
    <col min="5633" max="5633" width="9.28515625" style="14" customWidth="1"/>
    <col min="5634" max="5634" width="0" style="14" hidden="1" customWidth="1"/>
    <col min="5635" max="5635" width="11.5703125" style="14" customWidth="1"/>
    <col min="5636" max="5638" width="9.5703125" style="14" customWidth="1"/>
    <col min="5639" max="5639" width="9.85546875" style="14" customWidth="1"/>
    <col min="5640" max="5640" width="9.5703125" style="14" customWidth="1"/>
    <col min="5641" max="5641" width="9.85546875" style="14" customWidth="1"/>
    <col min="5642" max="5642" width="9.5703125" style="14" customWidth="1"/>
    <col min="5643" max="5643" width="11.5703125" style="14" customWidth="1"/>
    <col min="5644" max="5644" width="9.5703125" style="14" customWidth="1"/>
    <col min="5645" max="5645" width="11.28515625" style="14" customWidth="1"/>
    <col min="5646" max="5646" width="9.5703125" style="14" customWidth="1"/>
    <col min="5647" max="5648" width="11.28515625" style="14" customWidth="1"/>
    <col min="5649" max="5649" width="11.7109375" style="14" customWidth="1"/>
    <col min="5650" max="5886" width="9.140625" style="14"/>
    <col min="5887" max="5887" width="5.42578125" style="14" customWidth="1"/>
    <col min="5888" max="5888" width="18.7109375" style="14" customWidth="1"/>
    <col min="5889" max="5889" width="9.28515625" style="14" customWidth="1"/>
    <col min="5890" max="5890" width="0" style="14" hidden="1" customWidth="1"/>
    <col min="5891" max="5891" width="11.5703125" style="14" customWidth="1"/>
    <col min="5892" max="5894" width="9.5703125" style="14" customWidth="1"/>
    <col min="5895" max="5895" width="9.85546875" style="14" customWidth="1"/>
    <col min="5896" max="5896" width="9.5703125" style="14" customWidth="1"/>
    <col min="5897" max="5897" width="9.85546875" style="14" customWidth="1"/>
    <col min="5898" max="5898" width="9.5703125" style="14" customWidth="1"/>
    <col min="5899" max="5899" width="11.5703125" style="14" customWidth="1"/>
    <col min="5900" max="5900" width="9.5703125" style="14" customWidth="1"/>
    <col min="5901" max="5901" width="11.28515625" style="14" customWidth="1"/>
    <col min="5902" max="5902" width="9.5703125" style="14" customWidth="1"/>
    <col min="5903" max="5904" width="11.28515625" style="14" customWidth="1"/>
    <col min="5905" max="5905" width="11.7109375" style="14" customWidth="1"/>
    <col min="5906" max="6142" width="9.140625" style="14"/>
    <col min="6143" max="6143" width="5.42578125" style="14" customWidth="1"/>
    <col min="6144" max="6144" width="18.7109375" style="14" customWidth="1"/>
    <col min="6145" max="6145" width="9.28515625" style="14" customWidth="1"/>
    <col min="6146" max="6146" width="0" style="14" hidden="1" customWidth="1"/>
    <col min="6147" max="6147" width="11.5703125" style="14" customWidth="1"/>
    <col min="6148" max="6150" width="9.5703125" style="14" customWidth="1"/>
    <col min="6151" max="6151" width="9.85546875" style="14" customWidth="1"/>
    <col min="6152" max="6152" width="9.5703125" style="14" customWidth="1"/>
    <col min="6153" max="6153" width="9.85546875" style="14" customWidth="1"/>
    <col min="6154" max="6154" width="9.5703125" style="14" customWidth="1"/>
    <col min="6155" max="6155" width="11.5703125" style="14" customWidth="1"/>
    <col min="6156" max="6156" width="9.5703125" style="14" customWidth="1"/>
    <col min="6157" max="6157" width="11.28515625" style="14" customWidth="1"/>
    <col min="6158" max="6158" width="9.5703125" style="14" customWidth="1"/>
    <col min="6159" max="6160" width="11.28515625" style="14" customWidth="1"/>
    <col min="6161" max="6161" width="11.7109375" style="14" customWidth="1"/>
    <col min="6162" max="6398" width="9.140625" style="14"/>
    <col min="6399" max="6399" width="5.42578125" style="14" customWidth="1"/>
    <col min="6400" max="6400" width="18.7109375" style="14" customWidth="1"/>
    <col min="6401" max="6401" width="9.28515625" style="14" customWidth="1"/>
    <col min="6402" max="6402" width="0" style="14" hidden="1" customWidth="1"/>
    <col min="6403" max="6403" width="11.5703125" style="14" customWidth="1"/>
    <col min="6404" max="6406" width="9.5703125" style="14" customWidth="1"/>
    <col min="6407" max="6407" width="9.85546875" style="14" customWidth="1"/>
    <col min="6408" max="6408" width="9.5703125" style="14" customWidth="1"/>
    <col min="6409" max="6409" width="9.85546875" style="14" customWidth="1"/>
    <col min="6410" max="6410" width="9.5703125" style="14" customWidth="1"/>
    <col min="6411" max="6411" width="11.5703125" style="14" customWidth="1"/>
    <col min="6412" max="6412" width="9.5703125" style="14" customWidth="1"/>
    <col min="6413" max="6413" width="11.28515625" style="14" customWidth="1"/>
    <col min="6414" max="6414" width="9.5703125" style="14" customWidth="1"/>
    <col min="6415" max="6416" width="11.28515625" style="14" customWidth="1"/>
    <col min="6417" max="6417" width="11.7109375" style="14" customWidth="1"/>
    <col min="6418" max="6654" width="9.140625" style="14"/>
    <col min="6655" max="6655" width="5.42578125" style="14" customWidth="1"/>
    <col min="6656" max="6656" width="18.7109375" style="14" customWidth="1"/>
    <col min="6657" max="6657" width="9.28515625" style="14" customWidth="1"/>
    <col min="6658" max="6658" width="0" style="14" hidden="1" customWidth="1"/>
    <col min="6659" max="6659" width="11.5703125" style="14" customWidth="1"/>
    <col min="6660" max="6662" width="9.5703125" style="14" customWidth="1"/>
    <col min="6663" max="6663" width="9.85546875" style="14" customWidth="1"/>
    <col min="6664" max="6664" width="9.5703125" style="14" customWidth="1"/>
    <col min="6665" max="6665" width="9.85546875" style="14" customWidth="1"/>
    <col min="6666" max="6666" width="9.5703125" style="14" customWidth="1"/>
    <col min="6667" max="6667" width="11.5703125" style="14" customWidth="1"/>
    <col min="6668" max="6668" width="9.5703125" style="14" customWidth="1"/>
    <col min="6669" max="6669" width="11.28515625" style="14" customWidth="1"/>
    <col min="6670" max="6670" width="9.5703125" style="14" customWidth="1"/>
    <col min="6671" max="6672" width="11.28515625" style="14" customWidth="1"/>
    <col min="6673" max="6673" width="11.7109375" style="14" customWidth="1"/>
    <col min="6674" max="6910" width="9.140625" style="14"/>
    <col min="6911" max="6911" width="5.42578125" style="14" customWidth="1"/>
    <col min="6912" max="6912" width="18.7109375" style="14" customWidth="1"/>
    <col min="6913" max="6913" width="9.28515625" style="14" customWidth="1"/>
    <col min="6914" max="6914" width="0" style="14" hidden="1" customWidth="1"/>
    <col min="6915" max="6915" width="11.5703125" style="14" customWidth="1"/>
    <col min="6916" max="6918" width="9.5703125" style="14" customWidth="1"/>
    <col min="6919" max="6919" width="9.85546875" style="14" customWidth="1"/>
    <col min="6920" max="6920" width="9.5703125" style="14" customWidth="1"/>
    <col min="6921" max="6921" width="9.85546875" style="14" customWidth="1"/>
    <col min="6922" max="6922" width="9.5703125" style="14" customWidth="1"/>
    <col min="6923" max="6923" width="11.5703125" style="14" customWidth="1"/>
    <col min="6924" max="6924" width="9.5703125" style="14" customWidth="1"/>
    <col min="6925" max="6925" width="11.28515625" style="14" customWidth="1"/>
    <col min="6926" max="6926" width="9.5703125" style="14" customWidth="1"/>
    <col min="6927" max="6928" width="11.28515625" style="14" customWidth="1"/>
    <col min="6929" max="6929" width="11.7109375" style="14" customWidth="1"/>
    <col min="6930" max="7166" width="9.140625" style="14"/>
    <col min="7167" max="7167" width="5.42578125" style="14" customWidth="1"/>
    <col min="7168" max="7168" width="18.7109375" style="14" customWidth="1"/>
    <col min="7169" max="7169" width="9.28515625" style="14" customWidth="1"/>
    <col min="7170" max="7170" width="0" style="14" hidden="1" customWidth="1"/>
    <col min="7171" max="7171" width="11.5703125" style="14" customWidth="1"/>
    <col min="7172" max="7174" width="9.5703125" style="14" customWidth="1"/>
    <col min="7175" max="7175" width="9.85546875" style="14" customWidth="1"/>
    <col min="7176" max="7176" width="9.5703125" style="14" customWidth="1"/>
    <col min="7177" max="7177" width="9.85546875" style="14" customWidth="1"/>
    <col min="7178" max="7178" width="9.5703125" style="14" customWidth="1"/>
    <col min="7179" max="7179" width="11.5703125" style="14" customWidth="1"/>
    <col min="7180" max="7180" width="9.5703125" style="14" customWidth="1"/>
    <col min="7181" max="7181" width="11.28515625" style="14" customWidth="1"/>
    <col min="7182" max="7182" width="9.5703125" style="14" customWidth="1"/>
    <col min="7183" max="7184" width="11.28515625" style="14" customWidth="1"/>
    <col min="7185" max="7185" width="11.7109375" style="14" customWidth="1"/>
    <col min="7186" max="7422" width="9.140625" style="14"/>
    <col min="7423" max="7423" width="5.42578125" style="14" customWidth="1"/>
    <col min="7424" max="7424" width="18.7109375" style="14" customWidth="1"/>
    <col min="7425" max="7425" width="9.28515625" style="14" customWidth="1"/>
    <col min="7426" max="7426" width="0" style="14" hidden="1" customWidth="1"/>
    <col min="7427" max="7427" width="11.5703125" style="14" customWidth="1"/>
    <col min="7428" max="7430" width="9.5703125" style="14" customWidth="1"/>
    <col min="7431" max="7431" width="9.85546875" style="14" customWidth="1"/>
    <col min="7432" max="7432" width="9.5703125" style="14" customWidth="1"/>
    <col min="7433" max="7433" width="9.85546875" style="14" customWidth="1"/>
    <col min="7434" max="7434" width="9.5703125" style="14" customWidth="1"/>
    <col min="7435" max="7435" width="11.5703125" style="14" customWidth="1"/>
    <col min="7436" max="7436" width="9.5703125" style="14" customWidth="1"/>
    <col min="7437" max="7437" width="11.28515625" style="14" customWidth="1"/>
    <col min="7438" max="7438" width="9.5703125" style="14" customWidth="1"/>
    <col min="7439" max="7440" width="11.28515625" style="14" customWidth="1"/>
    <col min="7441" max="7441" width="11.7109375" style="14" customWidth="1"/>
    <col min="7442" max="7678" width="9.140625" style="14"/>
    <col min="7679" max="7679" width="5.42578125" style="14" customWidth="1"/>
    <col min="7680" max="7680" width="18.7109375" style="14" customWidth="1"/>
    <col min="7681" max="7681" width="9.28515625" style="14" customWidth="1"/>
    <col min="7682" max="7682" width="0" style="14" hidden="1" customWidth="1"/>
    <col min="7683" max="7683" width="11.5703125" style="14" customWidth="1"/>
    <col min="7684" max="7686" width="9.5703125" style="14" customWidth="1"/>
    <col min="7687" max="7687" width="9.85546875" style="14" customWidth="1"/>
    <col min="7688" max="7688" width="9.5703125" style="14" customWidth="1"/>
    <col min="7689" max="7689" width="9.85546875" style="14" customWidth="1"/>
    <col min="7690" max="7690" width="9.5703125" style="14" customWidth="1"/>
    <col min="7691" max="7691" width="11.5703125" style="14" customWidth="1"/>
    <col min="7692" max="7692" width="9.5703125" style="14" customWidth="1"/>
    <col min="7693" max="7693" width="11.28515625" style="14" customWidth="1"/>
    <col min="7694" max="7694" width="9.5703125" style="14" customWidth="1"/>
    <col min="7695" max="7696" width="11.28515625" style="14" customWidth="1"/>
    <col min="7697" max="7697" width="11.7109375" style="14" customWidth="1"/>
    <col min="7698" max="7934" width="9.140625" style="14"/>
    <col min="7935" max="7935" width="5.42578125" style="14" customWidth="1"/>
    <col min="7936" max="7936" width="18.7109375" style="14" customWidth="1"/>
    <col min="7937" max="7937" width="9.28515625" style="14" customWidth="1"/>
    <col min="7938" max="7938" width="0" style="14" hidden="1" customWidth="1"/>
    <col min="7939" max="7939" width="11.5703125" style="14" customWidth="1"/>
    <col min="7940" max="7942" width="9.5703125" style="14" customWidth="1"/>
    <col min="7943" max="7943" width="9.85546875" style="14" customWidth="1"/>
    <col min="7944" max="7944" width="9.5703125" style="14" customWidth="1"/>
    <col min="7945" max="7945" width="9.85546875" style="14" customWidth="1"/>
    <col min="7946" max="7946" width="9.5703125" style="14" customWidth="1"/>
    <col min="7947" max="7947" width="11.5703125" style="14" customWidth="1"/>
    <col min="7948" max="7948" width="9.5703125" style="14" customWidth="1"/>
    <col min="7949" max="7949" width="11.28515625" style="14" customWidth="1"/>
    <col min="7950" max="7950" width="9.5703125" style="14" customWidth="1"/>
    <col min="7951" max="7952" width="11.28515625" style="14" customWidth="1"/>
    <col min="7953" max="7953" width="11.7109375" style="14" customWidth="1"/>
    <col min="7954" max="8190" width="9.140625" style="14"/>
    <col min="8191" max="8191" width="5.42578125" style="14" customWidth="1"/>
    <col min="8192" max="8192" width="18.7109375" style="14" customWidth="1"/>
    <col min="8193" max="8193" width="9.28515625" style="14" customWidth="1"/>
    <col min="8194" max="8194" width="0" style="14" hidden="1" customWidth="1"/>
    <col min="8195" max="8195" width="11.5703125" style="14" customWidth="1"/>
    <col min="8196" max="8198" width="9.5703125" style="14" customWidth="1"/>
    <col min="8199" max="8199" width="9.85546875" style="14" customWidth="1"/>
    <col min="8200" max="8200" width="9.5703125" style="14" customWidth="1"/>
    <col min="8201" max="8201" width="9.85546875" style="14" customWidth="1"/>
    <col min="8202" max="8202" width="9.5703125" style="14" customWidth="1"/>
    <col min="8203" max="8203" width="11.5703125" style="14" customWidth="1"/>
    <col min="8204" max="8204" width="9.5703125" style="14" customWidth="1"/>
    <col min="8205" max="8205" width="11.28515625" style="14" customWidth="1"/>
    <col min="8206" max="8206" width="9.5703125" style="14" customWidth="1"/>
    <col min="8207" max="8208" width="11.28515625" style="14" customWidth="1"/>
    <col min="8209" max="8209" width="11.7109375" style="14" customWidth="1"/>
    <col min="8210" max="8446" width="9.140625" style="14"/>
    <col min="8447" max="8447" width="5.42578125" style="14" customWidth="1"/>
    <col min="8448" max="8448" width="18.7109375" style="14" customWidth="1"/>
    <col min="8449" max="8449" width="9.28515625" style="14" customWidth="1"/>
    <col min="8450" max="8450" width="0" style="14" hidden="1" customWidth="1"/>
    <col min="8451" max="8451" width="11.5703125" style="14" customWidth="1"/>
    <col min="8452" max="8454" width="9.5703125" style="14" customWidth="1"/>
    <col min="8455" max="8455" width="9.85546875" style="14" customWidth="1"/>
    <col min="8456" max="8456" width="9.5703125" style="14" customWidth="1"/>
    <col min="8457" max="8457" width="9.85546875" style="14" customWidth="1"/>
    <col min="8458" max="8458" width="9.5703125" style="14" customWidth="1"/>
    <col min="8459" max="8459" width="11.5703125" style="14" customWidth="1"/>
    <col min="8460" max="8460" width="9.5703125" style="14" customWidth="1"/>
    <col min="8461" max="8461" width="11.28515625" style="14" customWidth="1"/>
    <col min="8462" max="8462" width="9.5703125" style="14" customWidth="1"/>
    <col min="8463" max="8464" width="11.28515625" style="14" customWidth="1"/>
    <col min="8465" max="8465" width="11.7109375" style="14" customWidth="1"/>
    <col min="8466" max="8702" width="9.140625" style="14"/>
    <col min="8703" max="8703" width="5.42578125" style="14" customWidth="1"/>
    <col min="8704" max="8704" width="18.7109375" style="14" customWidth="1"/>
    <col min="8705" max="8705" width="9.28515625" style="14" customWidth="1"/>
    <col min="8706" max="8706" width="0" style="14" hidden="1" customWidth="1"/>
    <col min="8707" max="8707" width="11.5703125" style="14" customWidth="1"/>
    <col min="8708" max="8710" width="9.5703125" style="14" customWidth="1"/>
    <col min="8711" max="8711" width="9.85546875" style="14" customWidth="1"/>
    <col min="8712" max="8712" width="9.5703125" style="14" customWidth="1"/>
    <col min="8713" max="8713" width="9.85546875" style="14" customWidth="1"/>
    <col min="8714" max="8714" width="9.5703125" style="14" customWidth="1"/>
    <col min="8715" max="8715" width="11.5703125" style="14" customWidth="1"/>
    <col min="8716" max="8716" width="9.5703125" style="14" customWidth="1"/>
    <col min="8717" max="8717" width="11.28515625" style="14" customWidth="1"/>
    <col min="8718" max="8718" width="9.5703125" style="14" customWidth="1"/>
    <col min="8719" max="8720" width="11.28515625" style="14" customWidth="1"/>
    <col min="8721" max="8721" width="11.7109375" style="14" customWidth="1"/>
    <col min="8722" max="8958" width="9.140625" style="14"/>
    <col min="8959" max="8959" width="5.42578125" style="14" customWidth="1"/>
    <col min="8960" max="8960" width="18.7109375" style="14" customWidth="1"/>
    <col min="8961" max="8961" width="9.28515625" style="14" customWidth="1"/>
    <col min="8962" max="8962" width="0" style="14" hidden="1" customWidth="1"/>
    <col min="8963" max="8963" width="11.5703125" style="14" customWidth="1"/>
    <col min="8964" max="8966" width="9.5703125" style="14" customWidth="1"/>
    <col min="8967" max="8967" width="9.85546875" style="14" customWidth="1"/>
    <col min="8968" max="8968" width="9.5703125" style="14" customWidth="1"/>
    <col min="8969" max="8969" width="9.85546875" style="14" customWidth="1"/>
    <col min="8970" max="8970" width="9.5703125" style="14" customWidth="1"/>
    <col min="8971" max="8971" width="11.5703125" style="14" customWidth="1"/>
    <col min="8972" max="8972" width="9.5703125" style="14" customWidth="1"/>
    <col min="8973" max="8973" width="11.28515625" style="14" customWidth="1"/>
    <col min="8974" max="8974" width="9.5703125" style="14" customWidth="1"/>
    <col min="8975" max="8976" width="11.28515625" style="14" customWidth="1"/>
    <col min="8977" max="8977" width="11.7109375" style="14" customWidth="1"/>
    <col min="8978" max="9214" width="9.140625" style="14"/>
    <col min="9215" max="9215" width="5.42578125" style="14" customWidth="1"/>
    <col min="9216" max="9216" width="18.7109375" style="14" customWidth="1"/>
    <col min="9217" max="9217" width="9.28515625" style="14" customWidth="1"/>
    <col min="9218" max="9218" width="0" style="14" hidden="1" customWidth="1"/>
    <col min="9219" max="9219" width="11.5703125" style="14" customWidth="1"/>
    <col min="9220" max="9222" width="9.5703125" style="14" customWidth="1"/>
    <col min="9223" max="9223" width="9.85546875" style="14" customWidth="1"/>
    <col min="9224" max="9224" width="9.5703125" style="14" customWidth="1"/>
    <col min="9225" max="9225" width="9.85546875" style="14" customWidth="1"/>
    <col min="9226" max="9226" width="9.5703125" style="14" customWidth="1"/>
    <col min="9227" max="9227" width="11.5703125" style="14" customWidth="1"/>
    <col min="9228" max="9228" width="9.5703125" style="14" customWidth="1"/>
    <col min="9229" max="9229" width="11.28515625" style="14" customWidth="1"/>
    <col min="9230" max="9230" width="9.5703125" style="14" customWidth="1"/>
    <col min="9231" max="9232" width="11.28515625" style="14" customWidth="1"/>
    <col min="9233" max="9233" width="11.7109375" style="14" customWidth="1"/>
    <col min="9234" max="9470" width="9.140625" style="14"/>
    <col min="9471" max="9471" width="5.42578125" style="14" customWidth="1"/>
    <col min="9472" max="9472" width="18.7109375" style="14" customWidth="1"/>
    <col min="9473" max="9473" width="9.28515625" style="14" customWidth="1"/>
    <col min="9474" max="9474" width="0" style="14" hidden="1" customWidth="1"/>
    <col min="9475" max="9475" width="11.5703125" style="14" customWidth="1"/>
    <col min="9476" max="9478" width="9.5703125" style="14" customWidth="1"/>
    <col min="9479" max="9479" width="9.85546875" style="14" customWidth="1"/>
    <col min="9480" max="9480" width="9.5703125" style="14" customWidth="1"/>
    <col min="9481" max="9481" width="9.85546875" style="14" customWidth="1"/>
    <col min="9482" max="9482" width="9.5703125" style="14" customWidth="1"/>
    <col min="9483" max="9483" width="11.5703125" style="14" customWidth="1"/>
    <col min="9484" max="9484" width="9.5703125" style="14" customWidth="1"/>
    <col min="9485" max="9485" width="11.28515625" style="14" customWidth="1"/>
    <col min="9486" max="9486" width="9.5703125" style="14" customWidth="1"/>
    <col min="9487" max="9488" width="11.28515625" style="14" customWidth="1"/>
    <col min="9489" max="9489" width="11.7109375" style="14" customWidth="1"/>
    <col min="9490" max="9726" width="9.140625" style="14"/>
    <col min="9727" max="9727" width="5.42578125" style="14" customWidth="1"/>
    <col min="9728" max="9728" width="18.7109375" style="14" customWidth="1"/>
    <col min="9729" max="9729" width="9.28515625" style="14" customWidth="1"/>
    <col min="9730" max="9730" width="0" style="14" hidden="1" customWidth="1"/>
    <col min="9731" max="9731" width="11.5703125" style="14" customWidth="1"/>
    <col min="9732" max="9734" width="9.5703125" style="14" customWidth="1"/>
    <col min="9735" max="9735" width="9.85546875" style="14" customWidth="1"/>
    <col min="9736" max="9736" width="9.5703125" style="14" customWidth="1"/>
    <col min="9737" max="9737" width="9.85546875" style="14" customWidth="1"/>
    <col min="9738" max="9738" width="9.5703125" style="14" customWidth="1"/>
    <col min="9739" max="9739" width="11.5703125" style="14" customWidth="1"/>
    <col min="9740" max="9740" width="9.5703125" style="14" customWidth="1"/>
    <col min="9741" max="9741" width="11.28515625" style="14" customWidth="1"/>
    <col min="9742" max="9742" width="9.5703125" style="14" customWidth="1"/>
    <col min="9743" max="9744" width="11.28515625" style="14" customWidth="1"/>
    <col min="9745" max="9745" width="11.7109375" style="14" customWidth="1"/>
    <col min="9746" max="9982" width="9.140625" style="14"/>
    <col min="9983" max="9983" width="5.42578125" style="14" customWidth="1"/>
    <col min="9984" max="9984" width="18.7109375" style="14" customWidth="1"/>
    <col min="9985" max="9985" width="9.28515625" style="14" customWidth="1"/>
    <col min="9986" max="9986" width="0" style="14" hidden="1" customWidth="1"/>
    <col min="9987" max="9987" width="11.5703125" style="14" customWidth="1"/>
    <col min="9988" max="9990" width="9.5703125" style="14" customWidth="1"/>
    <col min="9991" max="9991" width="9.85546875" style="14" customWidth="1"/>
    <col min="9992" max="9992" width="9.5703125" style="14" customWidth="1"/>
    <col min="9993" max="9993" width="9.85546875" style="14" customWidth="1"/>
    <col min="9994" max="9994" width="9.5703125" style="14" customWidth="1"/>
    <col min="9995" max="9995" width="11.5703125" style="14" customWidth="1"/>
    <col min="9996" max="9996" width="9.5703125" style="14" customWidth="1"/>
    <col min="9997" max="9997" width="11.28515625" style="14" customWidth="1"/>
    <col min="9998" max="9998" width="9.5703125" style="14" customWidth="1"/>
    <col min="9999" max="10000" width="11.28515625" style="14" customWidth="1"/>
    <col min="10001" max="10001" width="11.7109375" style="14" customWidth="1"/>
    <col min="10002" max="10238" width="9.140625" style="14"/>
    <col min="10239" max="10239" width="5.42578125" style="14" customWidth="1"/>
    <col min="10240" max="10240" width="18.7109375" style="14" customWidth="1"/>
    <col min="10241" max="10241" width="9.28515625" style="14" customWidth="1"/>
    <col min="10242" max="10242" width="0" style="14" hidden="1" customWidth="1"/>
    <col min="10243" max="10243" width="11.5703125" style="14" customWidth="1"/>
    <col min="10244" max="10246" width="9.5703125" style="14" customWidth="1"/>
    <col min="10247" max="10247" width="9.85546875" style="14" customWidth="1"/>
    <col min="10248" max="10248" width="9.5703125" style="14" customWidth="1"/>
    <col min="10249" max="10249" width="9.85546875" style="14" customWidth="1"/>
    <col min="10250" max="10250" width="9.5703125" style="14" customWidth="1"/>
    <col min="10251" max="10251" width="11.5703125" style="14" customWidth="1"/>
    <col min="10252" max="10252" width="9.5703125" style="14" customWidth="1"/>
    <col min="10253" max="10253" width="11.28515625" style="14" customWidth="1"/>
    <col min="10254" max="10254" width="9.5703125" style="14" customWidth="1"/>
    <col min="10255" max="10256" width="11.28515625" style="14" customWidth="1"/>
    <col min="10257" max="10257" width="11.7109375" style="14" customWidth="1"/>
    <col min="10258" max="10494" width="9.140625" style="14"/>
    <col min="10495" max="10495" width="5.42578125" style="14" customWidth="1"/>
    <col min="10496" max="10496" width="18.7109375" style="14" customWidth="1"/>
    <col min="10497" max="10497" width="9.28515625" style="14" customWidth="1"/>
    <col min="10498" max="10498" width="0" style="14" hidden="1" customWidth="1"/>
    <col min="10499" max="10499" width="11.5703125" style="14" customWidth="1"/>
    <col min="10500" max="10502" width="9.5703125" style="14" customWidth="1"/>
    <col min="10503" max="10503" width="9.85546875" style="14" customWidth="1"/>
    <col min="10504" max="10504" width="9.5703125" style="14" customWidth="1"/>
    <col min="10505" max="10505" width="9.85546875" style="14" customWidth="1"/>
    <col min="10506" max="10506" width="9.5703125" style="14" customWidth="1"/>
    <col min="10507" max="10507" width="11.5703125" style="14" customWidth="1"/>
    <col min="10508" max="10508" width="9.5703125" style="14" customWidth="1"/>
    <col min="10509" max="10509" width="11.28515625" style="14" customWidth="1"/>
    <col min="10510" max="10510" width="9.5703125" style="14" customWidth="1"/>
    <col min="10511" max="10512" width="11.28515625" style="14" customWidth="1"/>
    <col min="10513" max="10513" width="11.7109375" style="14" customWidth="1"/>
    <col min="10514" max="10750" width="9.140625" style="14"/>
    <col min="10751" max="10751" width="5.42578125" style="14" customWidth="1"/>
    <col min="10752" max="10752" width="18.7109375" style="14" customWidth="1"/>
    <col min="10753" max="10753" width="9.28515625" style="14" customWidth="1"/>
    <col min="10754" max="10754" width="0" style="14" hidden="1" customWidth="1"/>
    <col min="10755" max="10755" width="11.5703125" style="14" customWidth="1"/>
    <col min="10756" max="10758" width="9.5703125" style="14" customWidth="1"/>
    <col min="10759" max="10759" width="9.85546875" style="14" customWidth="1"/>
    <col min="10760" max="10760" width="9.5703125" style="14" customWidth="1"/>
    <col min="10761" max="10761" width="9.85546875" style="14" customWidth="1"/>
    <col min="10762" max="10762" width="9.5703125" style="14" customWidth="1"/>
    <col min="10763" max="10763" width="11.5703125" style="14" customWidth="1"/>
    <col min="10764" max="10764" width="9.5703125" style="14" customWidth="1"/>
    <col min="10765" max="10765" width="11.28515625" style="14" customWidth="1"/>
    <col min="10766" max="10766" width="9.5703125" style="14" customWidth="1"/>
    <col min="10767" max="10768" width="11.28515625" style="14" customWidth="1"/>
    <col min="10769" max="10769" width="11.7109375" style="14" customWidth="1"/>
    <col min="10770" max="11006" width="9.140625" style="14"/>
    <col min="11007" max="11007" width="5.42578125" style="14" customWidth="1"/>
    <col min="11008" max="11008" width="18.7109375" style="14" customWidth="1"/>
    <col min="11009" max="11009" width="9.28515625" style="14" customWidth="1"/>
    <col min="11010" max="11010" width="0" style="14" hidden="1" customWidth="1"/>
    <col min="11011" max="11011" width="11.5703125" style="14" customWidth="1"/>
    <col min="11012" max="11014" width="9.5703125" style="14" customWidth="1"/>
    <col min="11015" max="11015" width="9.85546875" style="14" customWidth="1"/>
    <col min="11016" max="11016" width="9.5703125" style="14" customWidth="1"/>
    <col min="11017" max="11017" width="9.85546875" style="14" customWidth="1"/>
    <col min="11018" max="11018" width="9.5703125" style="14" customWidth="1"/>
    <col min="11019" max="11019" width="11.5703125" style="14" customWidth="1"/>
    <col min="11020" max="11020" width="9.5703125" style="14" customWidth="1"/>
    <col min="11021" max="11021" width="11.28515625" style="14" customWidth="1"/>
    <col min="11022" max="11022" width="9.5703125" style="14" customWidth="1"/>
    <col min="11023" max="11024" width="11.28515625" style="14" customWidth="1"/>
    <col min="11025" max="11025" width="11.7109375" style="14" customWidth="1"/>
    <col min="11026" max="11262" width="9.140625" style="14"/>
    <col min="11263" max="11263" width="5.42578125" style="14" customWidth="1"/>
    <col min="11264" max="11264" width="18.7109375" style="14" customWidth="1"/>
    <col min="11265" max="11265" width="9.28515625" style="14" customWidth="1"/>
    <col min="11266" max="11266" width="0" style="14" hidden="1" customWidth="1"/>
    <col min="11267" max="11267" width="11.5703125" style="14" customWidth="1"/>
    <col min="11268" max="11270" width="9.5703125" style="14" customWidth="1"/>
    <col min="11271" max="11271" width="9.85546875" style="14" customWidth="1"/>
    <col min="11272" max="11272" width="9.5703125" style="14" customWidth="1"/>
    <col min="11273" max="11273" width="9.85546875" style="14" customWidth="1"/>
    <col min="11274" max="11274" width="9.5703125" style="14" customWidth="1"/>
    <col min="11275" max="11275" width="11.5703125" style="14" customWidth="1"/>
    <col min="11276" max="11276" width="9.5703125" style="14" customWidth="1"/>
    <col min="11277" max="11277" width="11.28515625" style="14" customWidth="1"/>
    <col min="11278" max="11278" width="9.5703125" style="14" customWidth="1"/>
    <col min="11279" max="11280" width="11.28515625" style="14" customWidth="1"/>
    <col min="11281" max="11281" width="11.7109375" style="14" customWidth="1"/>
    <col min="11282" max="11518" width="9.140625" style="14"/>
    <col min="11519" max="11519" width="5.42578125" style="14" customWidth="1"/>
    <col min="11520" max="11520" width="18.7109375" style="14" customWidth="1"/>
    <col min="11521" max="11521" width="9.28515625" style="14" customWidth="1"/>
    <col min="11522" max="11522" width="0" style="14" hidden="1" customWidth="1"/>
    <col min="11523" max="11523" width="11.5703125" style="14" customWidth="1"/>
    <col min="11524" max="11526" width="9.5703125" style="14" customWidth="1"/>
    <col min="11527" max="11527" width="9.85546875" style="14" customWidth="1"/>
    <col min="11528" max="11528" width="9.5703125" style="14" customWidth="1"/>
    <col min="11529" max="11529" width="9.85546875" style="14" customWidth="1"/>
    <col min="11530" max="11530" width="9.5703125" style="14" customWidth="1"/>
    <col min="11531" max="11531" width="11.5703125" style="14" customWidth="1"/>
    <col min="11532" max="11532" width="9.5703125" style="14" customWidth="1"/>
    <col min="11533" max="11533" width="11.28515625" style="14" customWidth="1"/>
    <col min="11534" max="11534" width="9.5703125" style="14" customWidth="1"/>
    <col min="11535" max="11536" width="11.28515625" style="14" customWidth="1"/>
    <col min="11537" max="11537" width="11.7109375" style="14" customWidth="1"/>
    <col min="11538" max="11774" width="9.140625" style="14"/>
    <col min="11775" max="11775" width="5.42578125" style="14" customWidth="1"/>
    <col min="11776" max="11776" width="18.7109375" style="14" customWidth="1"/>
    <col min="11777" max="11777" width="9.28515625" style="14" customWidth="1"/>
    <col min="11778" max="11778" width="0" style="14" hidden="1" customWidth="1"/>
    <col min="11779" max="11779" width="11.5703125" style="14" customWidth="1"/>
    <col min="11780" max="11782" width="9.5703125" style="14" customWidth="1"/>
    <col min="11783" max="11783" width="9.85546875" style="14" customWidth="1"/>
    <col min="11784" max="11784" width="9.5703125" style="14" customWidth="1"/>
    <col min="11785" max="11785" width="9.85546875" style="14" customWidth="1"/>
    <col min="11786" max="11786" width="9.5703125" style="14" customWidth="1"/>
    <col min="11787" max="11787" width="11.5703125" style="14" customWidth="1"/>
    <col min="11788" max="11788" width="9.5703125" style="14" customWidth="1"/>
    <col min="11789" max="11789" width="11.28515625" style="14" customWidth="1"/>
    <col min="11790" max="11790" width="9.5703125" style="14" customWidth="1"/>
    <col min="11791" max="11792" width="11.28515625" style="14" customWidth="1"/>
    <col min="11793" max="11793" width="11.7109375" style="14" customWidth="1"/>
    <col min="11794" max="12030" width="9.140625" style="14"/>
    <col min="12031" max="12031" width="5.42578125" style="14" customWidth="1"/>
    <col min="12032" max="12032" width="18.7109375" style="14" customWidth="1"/>
    <col min="12033" max="12033" width="9.28515625" style="14" customWidth="1"/>
    <col min="12034" max="12034" width="0" style="14" hidden="1" customWidth="1"/>
    <col min="12035" max="12035" width="11.5703125" style="14" customWidth="1"/>
    <col min="12036" max="12038" width="9.5703125" style="14" customWidth="1"/>
    <col min="12039" max="12039" width="9.85546875" style="14" customWidth="1"/>
    <col min="12040" max="12040" width="9.5703125" style="14" customWidth="1"/>
    <col min="12041" max="12041" width="9.85546875" style="14" customWidth="1"/>
    <col min="12042" max="12042" width="9.5703125" style="14" customWidth="1"/>
    <col min="12043" max="12043" width="11.5703125" style="14" customWidth="1"/>
    <col min="12044" max="12044" width="9.5703125" style="14" customWidth="1"/>
    <col min="12045" max="12045" width="11.28515625" style="14" customWidth="1"/>
    <col min="12046" max="12046" width="9.5703125" style="14" customWidth="1"/>
    <col min="12047" max="12048" width="11.28515625" style="14" customWidth="1"/>
    <col min="12049" max="12049" width="11.7109375" style="14" customWidth="1"/>
    <col min="12050" max="12286" width="9.140625" style="14"/>
    <col min="12287" max="12287" width="5.42578125" style="14" customWidth="1"/>
    <col min="12288" max="12288" width="18.7109375" style="14" customWidth="1"/>
    <col min="12289" max="12289" width="9.28515625" style="14" customWidth="1"/>
    <col min="12290" max="12290" width="0" style="14" hidden="1" customWidth="1"/>
    <col min="12291" max="12291" width="11.5703125" style="14" customWidth="1"/>
    <col min="12292" max="12294" width="9.5703125" style="14" customWidth="1"/>
    <col min="12295" max="12295" width="9.85546875" style="14" customWidth="1"/>
    <col min="12296" max="12296" width="9.5703125" style="14" customWidth="1"/>
    <col min="12297" max="12297" width="9.85546875" style="14" customWidth="1"/>
    <col min="12298" max="12298" width="9.5703125" style="14" customWidth="1"/>
    <col min="12299" max="12299" width="11.5703125" style="14" customWidth="1"/>
    <col min="12300" max="12300" width="9.5703125" style="14" customWidth="1"/>
    <col min="12301" max="12301" width="11.28515625" style="14" customWidth="1"/>
    <col min="12302" max="12302" width="9.5703125" style="14" customWidth="1"/>
    <col min="12303" max="12304" width="11.28515625" style="14" customWidth="1"/>
    <col min="12305" max="12305" width="11.7109375" style="14" customWidth="1"/>
    <col min="12306" max="12542" width="9.140625" style="14"/>
    <col min="12543" max="12543" width="5.42578125" style="14" customWidth="1"/>
    <col min="12544" max="12544" width="18.7109375" style="14" customWidth="1"/>
    <col min="12545" max="12545" width="9.28515625" style="14" customWidth="1"/>
    <col min="12546" max="12546" width="0" style="14" hidden="1" customWidth="1"/>
    <col min="12547" max="12547" width="11.5703125" style="14" customWidth="1"/>
    <col min="12548" max="12550" width="9.5703125" style="14" customWidth="1"/>
    <col min="12551" max="12551" width="9.85546875" style="14" customWidth="1"/>
    <col min="12552" max="12552" width="9.5703125" style="14" customWidth="1"/>
    <col min="12553" max="12553" width="9.85546875" style="14" customWidth="1"/>
    <col min="12554" max="12554" width="9.5703125" style="14" customWidth="1"/>
    <col min="12555" max="12555" width="11.5703125" style="14" customWidth="1"/>
    <col min="12556" max="12556" width="9.5703125" style="14" customWidth="1"/>
    <col min="12557" max="12557" width="11.28515625" style="14" customWidth="1"/>
    <col min="12558" max="12558" width="9.5703125" style="14" customWidth="1"/>
    <col min="12559" max="12560" width="11.28515625" style="14" customWidth="1"/>
    <col min="12561" max="12561" width="11.7109375" style="14" customWidth="1"/>
    <col min="12562" max="12798" width="9.140625" style="14"/>
    <col min="12799" max="12799" width="5.42578125" style="14" customWidth="1"/>
    <col min="12800" max="12800" width="18.7109375" style="14" customWidth="1"/>
    <col min="12801" max="12801" width="9.28515625" style="14" customWidth="1"/>
    <col min="12802" max="12802" width="0" style="14" hidden="1" customWidth="1"/>
    <col min="12803" max="12803" width="11.5703125" style="14" customWidth="1"/>
    <col min="12804" max="12806" width="9.5703125" style="14" customWidth="1"/>
    <col min="12807" max="12807" width="9.85546875" style="14" customWidth="1"/>
    <col min="12808" max="12808" width="9.5703125" style="14" customWidth="1"/>
    <col min="12809" max="12809" width="9.85546875" style="14" customWidth="1"/>
    <col min="12810" max="12810" width="9.5703125" style="14" customWidth="1"/>
    <col min="12811" max="12811" width="11.5703125" style="14" customWidth="1"/>
    <col min="12812" max="12812" width="9.5703125" style="14" customWidth="1"/>
    <col min="12813" max="12813" width="11.28515625" style="14" customWidth="1"/>
    <col min="12814" max="12814" width="9.5703125" style="14" customWidth="1"/>
    <col min="12815" max="12816" width="11.28515625" style="14" customWidth="1"/>
    <col min="12817" max="12817" width="11.7109375" style="14" customWidth="1"/>
    <col min="12818" max="13054" width="9.140625" style="14"/>
    <col min="13055" max="13055" width="5.42578125" style="14" customWidth="1"/>
    <col min="13056" max="13056" width="18.7109375" style="14" customWidth="1"/>
    <col min="13057" max="13057" width="9.28515625" style="14" customWidth="1"/>
    <col min="13058" max="13058" width="0" style="14" hidden="1" customWidth="1"/>
    <col min="13059" max="13059" width="11.5703125" style="14" customWidth="1"/>
    <col min="13060" max="13062" width="9.5703125" style="14" customWidth="1"/>
    <col min="13063" max="13063" width="9.85546875" style="14" customWidth="1"/>
    <col min="13064" max="13064" width="9.5703125" style="14" customWidth="1"/>
    <col min="13065" max="13065" width="9.85546875" style="14" customWidth="1"/>
    <col min="13066" max="13066" width="9.5703125" style="14" customWidth="1"/>
    <col min="13067" max="13067" width="11.5703125" style="14" customWidth="1"/>
    <col min="13068" max="13068" width="9.5703125" style="14" customWidth="1"/>
    <col min="13069" max="13069" width="11.28515625" style="14" customWidth="1"/>
    <col min="13070" max="13070" width="9.5703125" style="14" customWidth="1"/>
    <col min="13071" max="13072" width="11.28515625" style="14" customWidth="1"/>
    <col min="13073" max="13073" width="11.7109375" style="14" customWidth="1"/>
    <col min="13074" max="13310" width="9.140625" style="14"/>
    <col min="13311" max="13311" width="5.42578125" style="14" customWidth="1"/>
    <col min="13312" max="13312" width="18.7109375" style="14" customWidth="1"/>
    <col min="13313" max="13313" width="9.28515625" style="14" customWidth="1"/>
    <col min="13314" max="13314" width="0" style="14" hidden="1" customWidth="1"/>
    <col min="13315" max="13315" width="11.5703125" style="14" customWidth="1"/>
    <col min="13316" max="13318" width="9.5703125" style="14" customWidth="1"/>
    <col min="13319" max="13319" width="9.85546875" style="14" customWidth="1"/>
    <col min="13320" max="13320" width="9.5703125" style="14" customWidth="1"/>
    <col min="13321" max="13321" width="9.85546875" style="14" customWidth="1"/>
    <col min="13322" max="13322" width="9.5703125" style="14" customWidth="1"/>
    <col min="13323" max="13323" width="11.5703125" style="14" customWidth="1"/>
    <col min="13324" max="13324" width="9.5703125" style="14" customWidth="1"/>
    <col min="13325" max="13325" width="11.28515625" style="14" customWidth="1"/>
    <col min="13326" max="13326" width="9.5703125" style="14" customWidth="1"/>
    <col min="13327" max="13328" width="11.28515625" style="14" customWidth="1"/>
    <col min="13329" max="13329" width="11.7109375" style="14" customWidth="1"/>
    <col min="13330" max="13566" width="9.140625" style="14"/>
    <col min="13567" max="13567" width="5.42578125" style="14" customWidth="1"/>
    <col min="13568" max="13568" width="18.7109375" style="14" customWidth="1"/>
    <col min="13569" max="13569" width="9.28515625" style="14" customWidth="1"/>
    <col min="13570" max="13570" width="0" style="14" hidden="1" customWidth="1"/>
    <col min="13571" max="13571" width="11.5703125" style="14" customWidth="1"/>
    <col min="13572" max="13574" width="9.5703125" style="14" customWidth="1"/>
    <col min="13575" max="13575" width="9.85546875" style="14" customWidth="1"/>
    <col min="13576" max="13576" width="9.5703125" style="14" customWidth="1"/>
    <col min="13577" max="13577" width="9.85546875" style="14" customWidth="1"/>
    <col min="13578" max="13578" width="9.5703125" style="14" customWidth="1"/>
    <col min="13579" max="13579" width="11.5703125" style="14" customWidth="1"/>
    <col min="13580" max="13580" width="9.5703125" style="14" customWidth="1"/>
    <col min="13581" max="13581" width="11.28515625" style="14" customWidth="1"/>
    <col min="13582" max="13582" width="9.5703125" style="14" customWidth="1"/>
    <col min="13583" max="13584" width="11.28515625" style="14" customWidth="1"/>
    <col min="13585" max="13585" width="11.7109375" style="14" customWidth="1"/>
    <col min="13586" max="13822" width="9.140625" style="14"/>
    <col min="13823" max="13823" width="5.42578125" style="14" customWidth="1"/>
    <col min="13824" max="13824" width="18.7109375" style="14" customWidth="1"/>
    <col min="13825" max="13825" width="9.28515625" style="14" customWidth="1"/>
    <col min="13826" max="13826" width="0" style="14" hidden="1" customWidth="1"/>
    <col min="13827" max="13827" width="11.5703125" style="14" customWidth="1"/>
    <col min="13828" max="13830" width="9.5703125" style="14" customWidth="1"/>
    <col min="13831" max="13831" width="9.85546875" style="14" customWidth="1"/>
    <col min="13832" max="13832" width="9.5703125" style="14" customWidth="1"/>
    <col min="13833" max="13833" width="9.85546875" style="14" customWidth="1"/>
    <col min="13834" max="13834" width="9.5703125" style="14" customWidth="1"/>
    <col min="13835" max="13835" width="11.5703125" style="14" customWidth="1"/>
    <col min="13836" max="13836" width="9.5703125" style="14" customWidth="1"/>
    <col min="13837" max="13837" width="11.28515625" style="14" customWidth="1"/>
    <col min="13838" max="13838" width="9.5703125" style="14" customWidth="1"/>
    <col min="13839" max="13840" width="11.28515625" style="14" customWidth="1"/>
    <col min="13841" max="13841" width="11.7109375" style="14" customWidth="1"/>
    <col min="13842" max="14078" width="9.140625" style="14"/>
    <col min="14079" max="14079" width="5.42578125" style="14" customWidth="1"/>
    <col min="14080" max="14080" width="18.7109375" style="14" customWidth="1"/>
    <col min="14081" max="14081" width="9.28515625" style="14" customWidth="1"/>
    <col min="14082" max="14082" width="0" style="14" hidden="1" customWidth="1"/>
    <col min="14083" max="14083" width="11.5703125" style="14" customWidth="1"/>
    <col min="14084" max="14086" width="9.5703125" style="14" customWidth="1"/>
    <col min="14087" max="14087" width="9.85546875" style="14" customWidth="1"/>
    <col min="14088" max="14088" width="9.5703125" style="14" customWidth="1"/>
    <col min="14089" max="14089" width="9.85546875" style="14" customWidth="1"/>
    <col min="14090" max="14090" width="9.5703125" style="14" customWidth="1"/>
    <col min="14091" max="14091" width="11.5703125" style="14" customWidth="1"/>
    <col min="14092" max="14092" width="9.5703125" style="14" customWidth="1"/>
    <col min="14093" max="14093" width="11.28515625" style="14" customWidth="1"/>
    <col min="14094" max="14094" width="9.5703125" style="14" customWidth="1"/>
    <col min="14095" max="14096" width="11.28515625" style="14" customWidth="1"/>
    <col min="14097" max="14097" width="11.7109375" style="14" customWidth="1"/>
    <col min="14098" max="14334" width="9.140625" style="14"/>
    <col min="14335" max="14335" width="5.42578125" style="14" customWidth="1"/>
    <col min="14336" max="14336" width="18.7109375" style="14" customWidth="1"/>
    <col min="14337" max="14337" width="9.28515625" style="14" customWidth="1"/>
    <col min="14338" max="14338" width="0" style="14" hidden="1" customWidth="1"/>
    <col min="14339" max="14339" width="11.5703125" style="14" customWidth="1"/>
    <col min="14340" max="14342" width="9.5703125" style="14" customWidth="1"/>
    <col min="14343" max="14343" width="9.85546875" style="14" customWidth="1"/>
    <col min="14344" max="14344" width="9.5703125" style="14" customWidth="1"/>
    <col min="14345" max="14345" width="9.85546875" style="14" customWidth="1"/>
    <col min="14346" max="14346" width="9.5703125" style="14" customWidth="1"/>
    <col min="14347" max="14347" width="11.5703125" style="14" customWidth="1"/>
    <col min="14348" max="14348" width="9.5703125" style="14" customWidth="1"/>
    <col min="14349" max="14349" width="11.28515625" style="14" customWidth="1"/>
    <col min="14350" max="14350" width="9.5703125" style="14" customWidth="1"/>
    <col min="14351" max="14352" width="11.28515625" style="14" customWidth="1"/>
    <col min="14353" max="14353" width="11.7109375" style="14" customWidth="1"/>
    <col min="14354" max="14590" width="9.140625" style="14"/>
    <col min="14591" max="14591" width="5.42578125" style="14" customWidth="1"/>
    <col min="14592" max="14592" width="18.7109375" style="14" customWidth="1"/>
    <col min="14593" max="14593" width="9.28515625" style="14" customWidth="1"/>
    <col min="14594" max="14594" width="0" style="14" hidden="1" customWidth="1"/>
    <col min="14595" max="14595" width="11.5703125" style="14" customWidth="1"/>
    <col min="14596" max="14598" width="9.5703125" style="14" customWidth="1"/>
    <col min="14599" max="14599" width="9.85546875" style="14" customWidth="1"/>
    <col min="14600" max="14600" width="9.5703125" style="14" customWidth="1"/>
    <col min="14601" max="14601" width="9.85546875" style="14" customWidth="1"/>
    <col min="14602" max="14602" width="9.5703125" style="14" customWidth="1"/>
    <col min="14603" max="14603" width="11.5703125" style="14" customWidth="1"/>
    <col min="14604" max="14604" width="9.5703125" style="14" customWidth="1"/>
    <col min="14605" max="14605" width="11.28515625" style="14" customWidth="1"/>
    <col min="14606" max="14606" width="9.5703125" style="14" customWidth="1"/>
    <col min="14607" max="14608" width="11.28515625" style="14" customWidth="1"/>
    <col min="14609" max="14609" width="11.7109375" style="14" customWidth="1"/>
    <col min="14610" max="14846" width="9.140625" style="14"/>
    <col min="14847" max="14847" width="5.42578125" style="14" customWidth="1"/>
    <col min="14848" max="14848" width="18.7109375" style="14" customWidth="1"/>
    <col min="14849" max="14849" width="9.28515625" style="14" customWidth="1"/>
    <col min="14850" max="14850" width="0" style="14" hidden="1" customWidth="1"/>
    <col min="14851" max="14851" width="11.5703125" style="14" customWidth="1"/>
    <col min="14852" max="14854" width="9.5703125" style="14" customWidth="1"/>
    <col min="14855" max="14855" width="9.85546875" style="14" customWidth="1"/>
    <col min="14856" max="14856" width="9.5703125" style="14" customWidth="1"/>
    <col min="14857" max="14857" width="9.85546875" style="14" customWidth="1"/>
    <col min="14858" max="14858" width="9.5703125" style="14" customWidth="1"/>
    <col min="14859" max="14859" width="11.5703125" style="14" customWidth="1"/>
    <col min="14860" max="14860" width="9.5703125" style="14" customWidth="1"/>
    <col min="14861" max="14861" width="11.28515625" style="14" customWidth="1"/>
    <col min="14862" max="14862" width="9.5703125" style="14" customWidth="1"/>
    <col min="14863" max="14864" width="11.28515625" style="14" customWidth="1"/>
    <col min="14865" max="14865" width="11.7109375" style="14" customWidth="1"/>
    <col min="14866" max="15102" width="9.140625" style="14"/>
    <col min="15103" max="15103" width="5.42578125" style="14" customWidth="1"/>
    <col min="15104" max="15104" width="18.7109375" style="14" customWidth="1"/>
    <col min="15105" max="15105" width="9.28515625" style="14" customWidth="1"/>
    <col min="15106" max="15106" width="0" style="14" hidden="1" customWidth="1"/>
    <col min="15107" max="15107" width="11.5703125" style="14" customWidth="1"/>
    <col min="15108" max="15110" width="9.5703125" style="14" customWidth="1"/>
    <col min="15111" max="15111" width="9.85546875" style="14" customWidth="1"/>
    <col min="15112" max="15112" width="9.5703125" style="14" customWidth="1"/>
    <col min="15113" max="15113" width="9.85546875" style="14" customWidth="1"/>
    <col min="15114" max="15114" width="9.5703125" style="14" customWidth="1"/>
    <col min="15115" max="15115" width="11.5703125" style="14" customWidth="1"/>
    <col min="15116" max="15116" width="9.5703125" style="14" customWidth="1"/>
    <col min="15117" max="15117" width="11.28515625" style="14" customWidth="1"/>
    <col min="15118" max="15118" width="9.5703125" style="14" customWidth="1"/>
    <col min="15119" max="15120" width="11.28515625" style="14" customWidth="1"/>
    <col min="15121" max="15121" width="11.7109375" style="14" customWidth="1"/>
    <col min="15122" max="15358" width="9.140625" style="14"/>
    <col min="15359" max="15359" width="5.42578125" style="14" customWidth="1"/>
    <col min="15360" max="15360" width="18.7109375" style="14" customWidth="1"/>
    <col min="15361" max="15361" width="9.28515625" style="14" customWidth="1"/>
    <col min="15362" max="15362" width="0" style="14" hidden="1" customWidth="1"/>
    <col min="15363" max="15363" width="11.5703125" style="14" customWidth="1"/>
    <col min="15364" max="15366" width="9.5703125" style="14" customWidth="1"/>
    <col min="15367" max="15367" width="9.85546875" style="14" customWidth="1"/>
    <col min="15368" max="15368" width="9.5703125" style="14" customWidth="1"/>
    <col min="15369" max="15369" width="9.85546875" style="14" customWidth="1"/>
    <col min="15370" max="15370" width="9.5703125" style="14" customWidth="1"/>
    <col min="15371" max="15371" width="11.5703125" style="14" customWidth="1"/>
    <col min="15372" max="15372" width="9.5703125" style="14" customWidth="1"/>
    <col min="15373" max="15373" width="11.28515625" style="14" customWidth="1"/>
    <col min="15374" max="15374" width="9.5703125" style="14" customWidth="1"/>
    <col min="15375" max="15376" width="11.28515625" style="14" customWidth="1"/>
    <col min="15377" max="15377" width="11.7109375" style="14" customWidth="1"/>
    <col min="15378" max="15614" width="9.140625" style="14"/>
    <col min="15615" max="15615" width="5.42578125" style="14" customWidth="1"/>
    <col min="15616" max="15616" width="18.7109375" style="14" customWidth="1"/>
    <col min="15617" max="15617" width="9.28515625" style="14" customWidth="1"/>
    <col min="15618" max="15618" width="0" style="14" hidden="1" customWidth="1"/>
    <col min="15619" max="15619" width="11.5703125" style="14" customWidth="1"/>
    <col min="15620" max="15622" width="9.5703125" style="14" customWidth="1"/>
    <col min="15623" max="15623" width="9.85546875" style="14" customWidth="1"/>
    <col min="15624" max="15624" width="9.5703125" style="14" customWidth="1"/>
    <col min="15625" max="15625" width="9.85546875" style="14" customWidth="1"/>
    <col min="15626" max="15626" width="9.5703125" style="14" customWidth="1"/>
    <col min="15627" max="15627" width="11.5703125" style="14" customWidth="1"/>
    <col min="15628" max="15628" width="9.5703125" style="14" customWidth="1"/>
    <col min="15629" max="15629" width="11.28515625" style="14" customWidth="1"/>
    <col min="15630" max="15630" width="9.5703125" style="14" customWidth="1"/>
    <col min="15631" max="15632" width="11.28515625" style="14" customWidth="1"/>
    <col min="15633" max="15633" width="11.7109375" style="14" customWidth="1"/>
    <col min="15634" max="15870" width="9.140625" style="14"/>
    <col min="15871" max="15871" width="5.42578125" style="14" customWidth="1"/>
    <col min="15872" max="15872" width="18.7109375" style="14" customWidth="1"/>
    <col min="15873" max="15873" width="9.28515625" style="14" customWidth="1"/>
    <col min="15874" max="15874" width="0" style="14" hidden="1" customWidth="1"/>
    <col min="15875" max="15875" width="11.5703125" style="14" customWidth="1"/>
    <col min="15876" max="15878" width="9.5703125" style="14" customWidth="1"/>
    <col min="15879" max="15879" width="9.85546875" style="14" customWidth="1"/>
    <col min="15880" max="15880" width="9.5703125" style="14" customWidth="1"/>
    <col min="15881" max="15881" width="9.85546875" style="14" customWidth="1"/>
    <col min="15882" max="15882" width="9.5703125" style="14" customWidth="1"/>
    <col min="15883" max="15883" width="11.5703125" style="14" customWidth="1"/>
    <col min="15884" max="15884" width="9.5703125" style="14" customWidth="1"/>
    <col min="15885" max="15885" width="11.28515625" style="14" customWidth="1"/>
    <col min="15886" max="15886" width="9.5703125" style="14" customWidth="1"/>
    <col min="15887" max="15888" width="11.28515625" style="14" customWidth="1"/>
    <col min="15889" max="15889" width="11.7109375" style="14" customWidth="1"/>
    <col min="15890" max="16126" width="9.140625" style="14"/>
    <col min="16127" max="16127" width="5.42578125" style="14" customWidth="1"/>
    <col min="16128" max="16128" width="18.7109375" style="14" customWidth="1"/>
    <col min="16129" max="16129" width="9.28515625" style="14" customWidth="1"/>
    <col min="16130" max="16130" width="0" style="14" hidden="1" customWidth="1"/>
    <col min="16131" max="16131" width="11.5703125" style="14" customWidth="1"/>
    <col min="16132" max="16134" width="9.5703125" style="14" customWidth="1"/>
    <col min="16135" max="16135" width="9.85546875" style="14" customWidth="1"/>
    <col min="16136" max="16136" width="9.5703125" style="14" customWidth="1"/>
    <col min="16137" max="16137" width="9.85546875" style="14" customWidth="1"/>
    <col min="16138" max="16138" width="9.5703125" style="14" customWidth="1"/>
    <col min="16139" max="16139" width="11.5703125" style="14" customWidth="1"/>
    <col min="16140" max="16140" width="9.5703125" style="14" customWidth="1"/>
    <col min="16141" max="16141" width="11.28515625" style="14" customWidth="1"/>
    <col min="16142" max="16142" width="9.5703125" style="14" customWidth="1"/>
    <col min="16143" max="16144" width="11.28515625" style="14" customWidth="1"/>
    <col min="16145" max="16145" width="11.7109375" style="14" customWidth="1"/>
    <col min="16146" max="16384" width="9.140625" style="14"/>
  </cols>
  <sheetData>
    <row r="1" spans="1:16" ht="14.25">
      <c r="A1" s="103"/>
      <c r="B1" s="104"/>
      <c r="C1" s="107" t="s">
        <v>85</v>
      </c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8"/>
    </row>
    <row r="2" spans="1:16" ht="31.5" customHeight="1">
      <c r="A2" s="105"/>
      <c r="B2" s="106"/>
      <c r="C2" s="109" t="str">
        <f>PLANILHA!A6</f>
        <v>OBRA: Reforma do Parque Halfeld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10"/>
    </row>
    <row r="3" spans="1:16" ht="12.75" customHeight="1">
      <c r="A3" s="99"/>
      <c r="B3" s="99" t="s">
        <v>86</v>
      </c>
      <c r="C3" s="99" t="s">
        <v>87</v>
      </c>
      <c r="D3" s="25"/>
      <c r="E3" s="99" t="s">
        <v>88</v>
      </c>
      <c r="F3" s="99" t="s">
        <v>89</v>
      </c>
      <c r="G3" s="99"/>
      <c r="H3" s="99" t="s">
        <v>90</v>
      </c>
      <c r="I3" s="99"/>
      <c r="J3" s="99" t="s">
        <v>91</v>
      </c>
      <c r="K3" s="99"/>
      <c r="L3" s="99" t="s">
        <v>92</v>
      </c>
      <c r="M3" s="99"/>
      <c r="N3" s="99" t="s">
        <v>93</v>
      </c>
      <c r="O3" s="99"/>
      <c r="P3" s="99" t="s">
        <v>94</v>
      </c>
    </row>
    <row r="4" spans="1:16">
      <c r="A4" s="99"/>
      <c r="B4" s="99"/>
      <c r="C4" s="99"/>
      <c r="D4" s="25" t="s">
        <v>95</v>
      </c>
      <c r="E4" s="99"/>
      <c r="F4" s="26" t="s">
        <v>96</v>
      </c>
      <c r="G4" s="26" t="s">
        <v>97</v>
      </c>
      <c r="H4" s="26" t="s">
        <v>96</v>
      </c>
      <c r="I4" s="26" t="s">
        <v>97</v>
      </c>
      <c r="J4" s="26" t="s">
        <v>96</v>
      </c>
      <c r="K4" s="26" t="s">
        <v>97</v>
      </c>
      <c r="L4" s="26" t="s">
        <v>96</v>
      </c>
      <c r="M4" s="26" t="s">
        <v>97</v>
      </c>
      <c r="N4" s="26" t="s">
        <v>96</v>
      </c>
      <c r="O4" s="26" t="s">
        <v>97</v>
      </c>
      <c r="P4" s="99"/>
    </row>
    <row r="5" spans="1:16">
      <c r="A5" s="101" t="str">
        <f>PLANILHA!A8</f>
        <v>1</v>
      </c>
      <c r="B5" s="100" t="str">
        <f>PLANILHA!B8</f>
        <v>SERVIÇOS PRELIMINARES</v>
      </c>
      <c r="C5" s="27"/>
      <c r="D5" s="28" t="s">
        <v>98</v>
      </c>
      <c r="E5" s="28" t="s">
        <v>98</v>
      </c>
      <c r="F5" s="29"/>
      <c r="G5" s="29"/>
      <c r="H5" s="29"/>
      <c r="I5" s="29"/>
      <c r="J5" s="30"/>
      <c r="K5" s="30"/>
      <c r="L5" s="30"/>
      <c r="M5" s="30"/>
      <c r="N5" s="30"/>
      <c r="O5" s="30"/>
      <c r="P5" s="31"/>
    </row>
    <row r="6" spans="1:16" ht="15" customHeight="1">
      <c r="A6" s="101"/>
      <c r="B6" s="100"/>
      <c r="C6" s="32" t="e">
        <f>C7/E20</f>
        <v>#DIV/0!</v>
      </c>
      <c r="D6" s="33" t="s">
        <v>99</v>
      </c>
      <c r="E6" s="33" t="s">
        <v>99</v>
      </c>
      <c r="F6" s="34">
        <v>2.5000000000000001E-2</v>
      </c>
      <c r="G6" s="34">
        <v>2.5000000000000001E-2</v>
      </c>
      <c r="H6" s="34">
        <f>0.95/2</f>
        <v>0.47499999999999998</v>
      </c>
      <c r="I6" s="34">
        <f>0.95/2</f>
        <v>0.47499999999999998</v>
      </c>
      <c r="J6" s="34"/>
      <c r="K6" s="34"/>
      <c r="L6" s="34"/>
      <c r="M6" s="34"/>
      <c r="N6" s="34"/>
      <c r="O6" s="34"/>
      <c r="P6" s="35">
        <f>SUM(F6:O6)</f>
        <v>1</v>
      </c>
    </row>
    <row r="7" spans="1:16" ht="15" customHeight="1">
      <c r="A7" s="101"/>
      <c r="B7" s="100"/>
      <c r="C7" s="27">
        <f>PLANILHA!H8</f>
        <v>0</v>
      </c>
      <c r="D7" s="28" t="s">
        <v>100</v>
      </c>
      <c r="E7" s="28" t="s">
        <v>100</v>
      </c>
      <c r="F7" s="36">
        <f>$C$7*F6</f>
        <v>0</v>
      </c>
      <c r="G7" s="36">
        <f>$C$7*G6</f>
        <v>0</v>
      </c>
      <c r="H7" s="36">
        <f>$C$7*H6</f>
        <v>0</v>
      </c>
      <c r="I7" s="36">
        <f>$C$7*I6</f>
        <v>0</v>
      </c>
      <c r="J7" s="36"/>
      <c r="K7" s="36"/>
      <c r="L7" s="36"/>
      <c r="M7" s="36"/>
      <c r="N7" s="36"/>
      <c r="O7" s="36"/>
      <c r="P7" s="37">
        <f>SUM(F7:O7)</f>
        <v>0</v>
      </c>
    </row>
    <row r="8" spans="1:16">
      <c r="A8" s="101">
        <f>PLANILHA!A16</f>
        <v>2</v>
      </c>
      <c r="B8" s="100" t="str">
        <f>PLANILHA!B16</f>
        <v>ADMINISTRAÇÃO LOCAL</v>
      </c>
      <c r="C8" s="27"/>
      <c r="D8" s="28" t="s">
        <v>98</v>
      </c>
      <c r="E8" s="28" t="s">
        <v>98</v>
      </c>
      <c r="F8" s="29"/>
      <c r="G8" s="29"/>
      <c r="H8" s="29"/>
      <c r="I8" s="29"/>
      <c r="J8" s="29"/>
      <c r="K8" s="29"/>
      <c r="L8" s="29"/>
      <c r="M8" s="29"/>
      <c r="N8" s="29"/>
      <c r="O8" s="29"/>
      <c r="P8" s="31"/>
    </row>
    <row r="9" spans="1:16" ht="15" customHeight="1">
      <c r="A9" s="101"/>
      <c r="B9" s="100"/>
      <c r="C9" s="32" t="e">
        <f>C10/E20</f>
        <v>#DIV/0!</v>
      </c>
      <c r="D9" s="33" t="s">
        <v>99</v>
      </c>
      <c r="E9" s="33" t="s">
        <v>99</v>
      </c>
      <c r="F9" s="34">
        <v>2.5000000000000001E-2</v>
      </c>
      <c r="G9" s="34">
        <v>2.5000000000000001E-2</v>
      </c>
      <c r="H9" s="34">
        <f>0.95/8</f>
        <v>0.11874999999999999</v>
      </c>
      <c r="I9" s="34">
        <f t="shared" ref="I9:O9" si="0">0.95/8</f>
        <v>0.11874999999999999</v>
      </c>
      <c r="J9" s="34">
        <f t="shared" si="0"/>
        <v>0.11874999999999999</v>
      </c>
      <c r="K9" s="34">
        <f t="shared" si="0"/>
        <v>0.11874999999999999</v>
      </c>
      <c r="L9" s="34">
        <f t="shared" si="0"/>
        <v>0.11874999999999999</v>
      </c>
      <c r="M9" s="34">
        <f t="shared" si="0"/>
        <v>0.11874999999999999</v>
      </c>
      <c r="N9" s="34">
        <f t="shared" si="0"/>
        <v>0.11874999999999999</v>
      </c>
      <c r="O9" s="34">
        <f t="shared" si="0"/>
        <v>0.11874999999999999</v>
      </c>
      <c r="P9" s="35">
        <f>SUM(F9:O9)</f>
        <v>1</v>
      </c>
    </row>
    <row r="10" spans="1:16" ht="15" customHeight="1">
      <c r="A10" s="101"/>
      <c r="B10" s="100"/>
      <c r="C10" s="27">
        <f>PLANILHA!H16</f>
        <v>0</v>
      </c>
      <c r="D10" s="28" t="s">
        <v>100</v>
      </c>
      <c r="E10" s="28" t="s">
        <v>100</v>
      </c>
      <c r="F10" s="36">
        <f>$C$10*F9</f>
        <v>0</v>
      </c>
      <c r="G10" s="36">
        <f t="shared" ref="G10:O10" si="1">$C$10*G9</f>
        <v>0</v>
      </c>
      <c r="H10" s="36">
        <f t="shared" si="1"/>
        <v>0</v>
      </c>
      <c r="I10" s="36">
        <f t="shared" si="1"/>
        <v>0</v>
      </c>
      <c r="J10" s="36">
        <f t="shared" si="1"/>
        <v>0</v>
      </c>
      <c r="K10" s="36">
        <f t="shared" si="1"/>
        <v>0</v>
      </c>
      <c r="L10" s="36">
        <f t="shared" si="1"/>
        <v>0</v>
      </c>
      <c r="M10" s="36">
        <f t="shared" si="1"/>
        <v>0</v>
      </c>
      <c r="N10" s="36">
        <f t="shared" si="1"/>
        <v>0</v>
      </c>
      <c r="O10" s="36">
        <f t="shared" si="1"/>
        <v>0</v>
      </c>
      <c r="P10" s="37">
        <f>SUM(F10:O10)</f>
        <v>0</v>
      </c>
    </row>
    <row r="11" spans="1:16">
      <c r="A11" s="101">
        <f>PLANILHA!A21</f>
        <v>3</v>
      </c>
      <c r="B11" s="100" t="str">
        <f>PLANILHA!B21</f>
        <v>DEMOLIÇÕES E RETIRADAS</v>
      </c>
      <c r="C11" s="27"/>
      <c r="D11" s="28" t="s">
        <v>98</v>
      </c>
      <c r="E11" s="28" t="s">
        <v>98</v>
      </c>
      <c r="F11" s="29"/>
      <c r="G11" s="29"/>
      <c r="H11" s="29"/>
      <c r="I11" s="29"/>
      <c r="J11" s="30"/>
      <c r="K11" s="30"/>
      <c r="L11" s="30"/>
      <c r="M11" s="30"/>
      <c r="N11" s="30"/>
      <c r="O11" s="30"/>
      <c r="P11" s="31"/>
    </row>
    <row r="12" spans="1:16" ht="15" customHeight="1">
      <c r="A12" s="101"/>
      <c r="B12" s="100"/>
      <c r="C12" s="32" t="e">
        <f>C13/E20</f>
        <v>#DIV/0!</v>
      </c>
      <c r="D12" s="33" t="s">
        <v>99</v>
      </c>
      <c r="E12" s="33" t="s">
        <v>99</v>
      </c>
      <c r="F12" s="34">
        <v>2.5000000000000001E-2</v>
      </c>
      <c r="G12" s="34">
        <v>2.5000000000000001E-2</v>
      </c>
      <c r="H12" s="34">
        <f>0.95/2</f>
        <v>0.47499999999999998</v>
      </c>
      <c r="I12" s="34">
        <f>0.95/2</f>
        <v>0.47499999999999998</v>
      </c>
      <c r="J12" s="34"/>
      <c r="K12" s="34"/>
      <c r="L12" s="34"/>
      <c r="M12" s="34"/>
      <c r="N12" s="34"/>
      <c r="O12" s="34"/>
      <c r="P12" s="35">
        <f>SUM(F12:O12)</f>
        <v>1</v>
      </c>
    </row>
    <row r="13" spans="1:16" ht="15" customHeight="1">
      <c r="A13" s="101"/>
      <c r="B13" s="100"/>
      <c r="C13" s="27">
        <f>PLANILHA!H21</f>
        <v>0</v>
      </c>
      <c r="D13" s="28" t="s">
        <v>100</v>
      </c>
      <c r="E13" s="28" t="s">
        <v>100</v>
      </c>
      <c r="F13" s="36">
        <f t="shared" ref="F13:G13" si="2">$C$13*F12</f>
        <v>0</v>
      </c>
      <c r="G13" s="36">
        <f t="shared" si="2"/>
        <v>0</v>
      </c>
      <c r="H13" s="36">
        <f t="shared" ref="H13:I13" si="3">$C$13*H12</f>
        <v>0</v>
      </c>
      <c r="I13" s="36">
        <f t="shared" si="3"/>
        <v>0</v>
      </c>
      <c r="J13" s="37"/>
      <c r="K13" s="37"/>
      <c r="L13" s="37"/>
      <c r="M13" s="37"/>
      <c r="N13" s="37"/>
      <c r="O13" s="37"/>
      <c r="P13" s="37">
        <f>SUM(F13:O13)</f>
        <v>0</v>
      </c>
    </row>
    <row r="14" spans="1:16">
      <c r="A14" s="101">
        <f>PLANILHA!A38</f>
        <v>4</v>
      </c>
      <c r="B14" s="100" t="str">
        <f>PLANILHA!B38</f>
        <v>ARQUITETURA, ELEMENTOS DE URBANISMO E PAISAGISMO</v>
      </c>
      <c r="C14" s="27"/>
      <c r="D14" s="28" t="s">
        <v>98</v>
      </c>
      <c r="E14" s="28" t="s">
        <v>98</v>
      </c>
      <c r="F14" s="30"/>
      <c r="G14" s="30"/>
      <c r="H14" s="29"/>
      <c r="I14" s="29"/>
      <c r="J14" s="29"/>
      <c r="K14" s="29"/>
      <c r="L14" s="29"/>
      <c r="M14" s="29"/>
      <c r="N14" s="29"/>
      <c r="O14" s="29"/>
      <c r="P14" s="31"/>
    </row>
    <row r="15" spans="1:16" ht="15" customHeight="1">
      <c r="A15" s="101"/>
      <c r="B15" s="100"/>
      <c r="C15" s="32" t="e">
        <f>C16/E20</f>
        <v>#DIV/0!</v>
      </c>
      <c r="D15" s="33" t="s">
        <v>99</v>
      </c>
      <c r="E15" s="33" t="s">
        <v>99</v>
      </c>
      <c r="F15" s="34"/>
      <c r="G15" s="34"/>
      <c r="H15" s="34">
        <f>1/8</f>
        <v>0.125</v>
      </c>
      <c r="I15" s="34">
        <f t="shared" ref="I15:O15" si="4">1/8</f>
        <v>0.125</v>
      </c>
      <c r="J15" s="34">
        <f t="shared" si="4"/>
        <v>0.125</v>
      </c>
      <c r="K15" s="34">
        <f t="shared" si="4"/>
        <v>0.125</v>
      </c>
      <c r="L15" s="34">
        <f t="shared" si="4"/>
        <v>0.125</v>
      </c>
      <c r="M15" s="34">
        <f t="shared" si="4"/>
        <v>0.125</v>
      </c>
      <c r="N15" s="34">
        <f t="shared" si="4"/>
        <v>0.125</v>
      </c>
      <c r="O15" s="34">
        <f t="shared" si="4"/>
        <v>0.125</v>
      </c>
      <c r="P15" s="35">
        <f>SUM(F15:O15)</f>
        <v>1</v>
      </c>
    </row>
    <row r="16" spans="1:16" ht="15" customHeight="1">
      <c r="A16" s="101"/>
      <c r="B16" s="100"/>
      <c r="C16" s="27">
        <f>PLANILHA!H38</f>
        <v>0</v>
      </c>
      <c r="D16" s="28" t="s">
        <v>100</v>
      </c>
      <c r="E16" s="28" t="s">
        <v>100</v>
      </c>
      <c r="F16" s="37"/>
      <c r="G16" s="37"/>
      <c r="H16" s="36">
        <f t="shared" ref="H16:I16" si="5">$C$16*H15</f>
        <v>0</v>
      </c>
      <c r="I16" s="36">
        <f t="shared" si="5"/>
        <v>0</v>
      </c>
      <c r="J16" s="36">
        <f t="shared" ref="J16:O16" si="6">$C$16*J15</f>
        <v>0</v>
      </c>
      <c r="K16" s="36">
        <f t="shared" si="6"/>
        <v>0</v>
      </c>
      <c r="L16" s="36">
        <f t="shared" si="6"/>
        <v>0</v>
      </c>
      <c r="M16" s="36">
        <f t="shared" si="6"/>
        <v>0</v>
      </c>
      <c r="N16" s="36">
        <f t="shared" si="6"/>
        <v>0</v>
      </c>
      <c r="O16" s="36">
        <f t="shared" si="6"/>
        <v>0</v>
      </c>
      <c r="P16" s="37">
        <f>SUM(F16:O16)</f>
        <v>0</v>
      </c>
    </row>
    <row r="17" spans="1:17">
      <c r="A17" s="101">
        <f>PLANILHA!A67</f>
        <v>5</v>
      </c>
      <c r="B17" s="100" t="str">
        <f>PLANILHA!B67</f>
        <v>SERVIÇOS COMPLEMENTARES</v>
      </c>
      <c r="C17" s="27"/>
      <c r="D17" s="28" t="s">
        <v>98</v>
      </c>
      <c r="E17" s="28" t="s">
        <v>98</v>
      </c>
      <c r="F17" s="30"/>
      <c r="G17" s="30"/>
      <c r="H17" s="30"/>
      <c r="I17" s="30"/>
      <c r="J17" s="30"/>
      <c r="K17" s="30"/>
      <c r="L17" s="29"/>
      <c r="M17" s="29"/>
      <c r="N17" s="29"/>
      <c r="O17" s="29"/>
      <c r="P17" s="31"/>
    </row>
    <row r="18" spans="1:17" ht="15" customHeight="1">
      <c r="A18" s="101"/>
      <c r="B18" s="100"/>
      <c r="C18" s="32" t="e">
        <f>C19/E20</f>
        <v>#DIV/0!</v>
      </c>
      <c r="D18" s="33" t="s">
        <v>99</v>
      </c>
      <c r="E18" s="33" t="s">
        <v>99</v>
      </c>
      <c r="F18" s="34"/>
      <c r="G18" s="34"/>
      <c r="H18" s="34"/>
      <c r="I18" s="34"/>
      <c r="J18" s="34"/>
      <c r="K18" s="34"/>
      <c r="L18" s="34">
        <f t="shared" ref="L18:M18" si="7">1/4</f>
        <v>0.25</v>
      </c>
      <c r="M18" s="34">
        <f t="shared" si="7"/>
        <v>0.25</v>
      </c>
      <c r="N18" s="34">
        <f>1/4</f>
        <v>0.25</v>
      </c>
      <c r="O18" s="34">
        <f t="shared" ref="O18" si="8">1/4</f>
        <v>0.25</v>
      </c>
      <c r="P18" s="35">
        <f>SUM(F18:O18)</f>
        <v>1</v>
      </c>
    </row>
    <row r="19" spans="1:17" ht="15" customHeight="1">
      <c r="A19" s="101"/>
      <c r="B19" s="100"/>
      <c r="C19" s="27">
        <f>PLANILHA!H67</f>
        <v>0</v>
      </c>
      <c r="D19" s="28" t="s">
        <v>100</v>
      </c>
      <c r="E19" s="28" t="s">
        <v>100</v>
      </c>
      <c r="F19" s="36"/>
      <c r="G19" s="36"/>
      <c r="H19" s="37"/>
      <c r="I19" s="37"/>
      <c r="J19" s="37"/>
      <c r="K19" s="37"/>
      <c r="L19" s="36">
        <f t="shared" ref="L19:M19" si="9">$C$19*L18</f>
        <v>0</v>
      </c>
      <c r="M19" s="36">
        <f t="shared" si="9"/>
        <v>0</v>
      </c>
      <c r="N19" s="36">
        <f t="shared" ref="N19:O19" si="10">$C$19*N18</f>
        <v>0</v>
      </c>
      <c r="O19" s="36">
        <f t="shared" si="10"/>
        <v>0</v>
      </c>
      <c r="P19" s="37">
        <f>SUM(F19:O19)</f>
        <v>0</v>
      </c>
    </row>
    <row r="20" spans="1:17" s="12" customFormat="1" ht="11.25">
      <c r="A20" s="102" t="s">
        <v>101</v>
      </c>
      <c r="B20" s="102"/>
      <c r="C20" s="102"/>
      <c r="D20" s="102"/>
      <c r="E20" s="38">
        <f>C7+C10+C13+C16+C19</f>
        <v>0</v>
      </c>
      <c r="F20" s="38">
        <f>F7+F10+F13+F16+F19</f>
        <v>0</v>
      </c>
      <c r="G20" s="38">
        <f t="shared" ref="G20:O20" si="11">G7+G10+G13+G16+G19</f>
        <v>0</v>
      </c>
      <c r="H20" s="38">
        <f t="shared" si="11"/>
        <v>0</v>
      </c>
      <c r="I20" s="38">
        <f t="shared" si="11"/>
        <v>0</v>
      </c>
      <c r="J20" s="38">
        <f t="shared" si="11"/>
        <v>0</v>
      </c>
      <c r="K20" s="38">
        <f t="shared" si="11"/>
        <v>0</v>
      </c>
      <c r="L20" s="38">
        <f t="shared" si="11"/>
        <v>0</v>
      </c>
      <c r="M20" s="38">
        <f t="shared" si="11"/>
        <v>0</v>
      </c>
      <c r="N20" s="38">
        <f t="shared" si="11"/>
        <v>0</v>
      </c>
      <c r="O20" s="38">
        <f t="shared" si="11"/>
        <v>0</v>
      </c>
      <c r="P20" s="38">
        <f>F20+G20+H20+I20+J20+K20+L20+M20+N20+O20</f>
        <v>0</v>
      </c>
      <c r="Q20" s="13"/>
    </row>
    <row r="21" spans="1:17" s="12" customFormat="1" ht="11.25">
      <c r="A21" s="39"/>
      <c r="B21" s="39"/>
      <c r="C21" s="39"/>
      <c r="D21" s="39"/>
      <c r="E21" s="40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</row>
    <row r="22" spans="1:17" s="12" customFormat="1" ht="11.25">
      <c r="A22" s="97" t="s">
        <v>102</v>
      </c>
      <c r="B22" s="97"/>
      <c r="C22" s="97"/>
      <c r="D22" s="97"/>
      <c r="E22" s="41"/>
      <c r="F22" s="41"/>
      <c r="G22" s="41" t="e">
        <f>(F20+G20)/E20</f>
        <v>#DIV/0!</v>
      </c>
      <c r="H22" s="41"/>
      <c r="I22" s="41" t="e">
        <f>(H20+I20)/E20</f>
        <v>#DIV/0!</v>
      </c>
      <c r="J22" s="41"/>
      <c r="K22" s="41" t="e">
        <f>(K20+J20)/E20</f>
        <v>#DIV/0!</v>
      </c>
      <c r="L22" s="41"/>
      <c r="M22" s="41" t="e">
        <f>(L20+M20)/E20</f>
        <v>#DIV/0!</v>
      </c>
      <c r="N22" s="41"/>
      <c r="O22" s="41" t="e">
        <f>(N20+O20)/E20</f>
        <v>#DIV/0!</v>
      </c>
      <c r="P22" s="41" t="e">
        <f>SUM(G22:O22)</f>
        <v>#DIV/0!</v>
      </c>
    </row>
    <row r="23" spans="1:17" s="12" customFormat="1" ht="11.25">
      <c r="A23" s="42"/>
      <c r="B23" s="42"/>
      <c r="C23" s="42"/>
      <c r="D23" s="42"/>
      <c r="E23" s="41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</row>
    <row r="24" spans="1:17" s="12" customFormat="1" ht="11.25">
      <c r="A24" s="97" t="s">
        <v>103</v>
      </c>
      <c r="B24" s="97"/>
      <c r="C24" s="97"/>
      <c r="D24" s="97"/>
      <c r="E24" s="41"/>
      <c r="F24" s="43"/>
      <c r="G24" s="43">
        <f>F20+G20</f>
        <v>0</v>
      </c>
      <c r="H24" s="43"/>
      <c r="I24" s="43">
        <f>H20+I20</f>
        <v>0</v>
      </c>
      <c r="J24" s="43"/>
      <c r="K24" s="43">
        <f>J20+K20</f>
        <v>0</v>
      </c>
      <c r="L24" s="43"/>
      <c r="M24" s="43">
        <f>L20+M20</f>
        <v>0</v>
      </c>
      <c r="N24" s="43"/>
      <c r="O24" s="43">
        <f>N20+O20</f>
        <v>0</v>
      </c>
      <c r="P24" s="43">
        <f>SUM(G24:O24)</f>
        <v>0</v>
      </c>
    </row>
    <row r="25" spans="1:17" s="12" customFormat="1" ht="11.25">
      <c r="A25" s="42"/>
      <c r="B25" s="42"/>
      <c r="C25" s="42"/>
      <c r="D25" s="42"/>
      <c r="E25" s="41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</row>
    <row r="26" spans="1:17" s="12" customFormat="1" ht="11.25">
      <c r="A26" s="97" t="s">
        <v>104</v>
      </c>
      <c r="B26" s="97"/>
      <c r="C26" s="97"/>
      <c r="D26" s="97"/>
      <c r="E26" s="41"/>
      <c r="F26" s="43"/>
      <c r="G26" s="43">
        <f>G24</f>
        <v>0</v>
      </c>
      <c r="H26" s="43"/>
      <c r="I26" s="43">
        <f>G26+I24</f>
        <v>0</v>
      </c>
      <c r="J26" s="43"/>
      <c r="K26" s="43">
        <f>I26+K24</f>
        <v>0</v>
      </c>
      <c r="L26" s="43"/>
      <c r="M26" s="43">
        <f>K26+M24</f>
        <v>0</v>
      </c>
      <c r="N26" s="43"/>
      <c r="O26" s="43">
        <f>M26+O24</f>
        <v>0</v>
      </c>
      <c r="P26" s="43">
        <f>O26</f>
        <v>0</v>
      </c>
    </row>
    <row r="27" spans="1:17" s="12" customFormat="1" ht="11.25">
      <c r="A27" s="42"/>
      <c r="B27" s="42"/>
      <c r="C27" s="42"/>
      <c r="D27" s="42"/>
      <c r="E27" s="41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</row>
    <row r="28" spans="1:17" s="12" customFormat="1" ht="11.25">
      <c r="A28" s="98" t="s">
        <v>105</v>
      </c>
      <c r="B28" s="98"/>
      <c r="C28" s="98"/>
      <c r="D28" s="98"/>
      <c r="E28" s="41"/>
      <c r="F28" s="44"/>
      <c r="G28" s="44" t="e">
        <f>G22</f>
        <v>#DIV/0!</v>
      </c>
      <c r="H28" s="44"/>
      <c r="I28" s="44" t="e">
        <f>G28+I22</f>
        <v>#DIV/0!</v>
      </c>
      <c r="J28" s="44"/>
      <c r="K28" s="44" t="e">
        <f>I28+K22</f>
        <v>#DIV/0!</v>
      </c>
      <c r="L28" s="44"/>
      <c r="M28" s="44" t="e">
        <f>K28+M22</f>
        <v>#DIV/0!</v>
      </c>
      <c r="N28" s="44"/>
      <c r="O28" s="44" t="e">
        <f>M28+O22</f>
        <v>#DIV/0!</v>
      </c>
      <c r="P28" s="41" t="e">
        <f>O28</f>
        <v>#DIV/0!</v>
      </c>
    </row>
    <row r="32" spans="1:17">
      <c r="E32" s="15"/>
    </row>
  </sheetData>
  <sheetProtection selectLockedCells="1" selectUnlockedCells="1"/>
  <mergeCells count="28">
    <mergeCell ref="P3:P4"/>
    <mergeCell ref="A20:D20"/>
    <mergeCell ref="A22:D22"/>
    <mergeCell ref="A1:B2"/>
    <mergeCell ref="C1:P1"/>
    <mergeCell ref="C2:P2"/>
    <mergeCell ref="A3:A4"/>
    <mergeCell ref="B3:B4"/>
    <mergeCell ref="C3:C4"/>
    <mergeCell ref="E3:E4"/>
    <mergeCell ref="F3:G3"/>
    <mergeCell ref="H3:I3"/>
    <mergeCell ref="J3:K3"/>
    <mergeCell ref="B14:B16"/>
    <mergeCell ref="B11:B13"/>
    <mergeCell ref="A24:D24"/>
    <mergeCell ref="A26:D26"/>
    <mergeCell ref="A28:D28"/>
    <mergeCell ref="L3:M3"/>
    <mergeCell ref="N3:O3"/>
    <mergeCell ref="B8:B10"/>
    <mergeCell ref="B5:B7"/>
    <mergeCell ref="B17:B19"/>
    <mergeCell ref="A5:A7"/>
    <mergeCell ref="A8:A10"/>
    <mergeCell ref="A11:A13"/>
    <mergeCell ref="A14:A16"/>
    <mergeCell ref="A17:A19"/>
  </mergeCells>
  <printOptions horizontalCentered="1"/>
  <pageMargins left="0.39370078740157483" right="0.39370078740157483" top="0.39370078740157483" bottom="0.47244094488188981" header="0.51181102362204722" footer="2.4409448818897639"/>
  <pageSetup paperSize="9" scale="92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</vt:lpstr>
      <vt:lpstr>CRONOGRAMA</vt:lpstr>
      <vt:lpstr>CRONOGRAMA!Area_de_impressao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convidado</cp:lastModifiedBy>
  <cp:lastPrinted>2015-04-27T14:57:10Z</cp:lastPrinted>
  <dcterms:created xsi:type="dcterms:W3CDTF">2014-10-14T12:37:18Z</dcterms:created>
  <dcterms:modified xsi:type="dcterms:W3CDTF">2015-04-27T14:59:04Z</dcterms:modified>
</cp:coreProperties>
</file>